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6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27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28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31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32.xml" ContentType="application/vnd.openxmlformats-officedocument.drawingml.chart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harts/chart33.xml" ContentType="application/vnd.openxmlformats-officedocument.drawingml.chart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harts/chart34.xml" ContentType="application/vnd.openxmlformats-officedocument.drawingml.chart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harts/chart35.xml" ContentType="application/vnd.openxmlformats-officedocument.drawingml.chart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charts/chart36.xml" ContentType="application/vnd.openxmlformats-officedocument.drawingml.chart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charts/chart37.xml" ContentType="application/vnd.openxmlformats-officedocument.drawingml.chart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charts/chart38.xml" ContentType="application/vnd.openxmlformats-officedocument.drawingml.chart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charts/chart39.xml" ContentType="application/vnd.openxmlformats-officedocument.drawingml.chart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charts/chart40.xml" ContentType="application/vnd.openxmlformats-officedocument.drawingml.chart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charts/chart42.xml" ContentType="application/vnd.openxmlformats-officedocument.drawingml.chart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charts/chart43.xml" ContentType="application/vnd.openxmlformats-officedocument.drawingml.chart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25.xml" ContentType="application/vnd.openxmlformats-officedocument.spreadsheetml.comments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360" yWindow="15" windowWidth="10980" windowHeight="7665" tabRatio="802"/>
  </bookViews>
  <sheets>
    <sheet name="DashBoard" sheetId="2" r:id="rId1"/>
    <sheet name="Data Entry" sheetId="1" r:id="rId2"/>
    <sheet name="Chart 1" sheetId="3" r:id="rId3"/>
    <sheet name="Chart 2" sheetId="4" r:id="rId4"/>
    <sheet name="Chart 3" sheetId="5" r:id="rId5"/>
    <sheet name="Chart 4" sheetId="6" r:id="rId6"/>
    <sheet name="Chart 5" sheetId="7" r:id="rId7"/>
    <sheet name="Chart 6" sheetId="8" r:id="rId8"/>
    <sheet name="Chart 7" sheetId="9" r:id="rId9"/>
    <sheet name="Chart 8" sheetId="10" r:id="rId10"/>
    <sheet name="Chart 9" sheetId="11" r:id="rId11"/>
    <sheet name="Chart 10" sheetId="12" r:id="rId12"/>
    <sheet name="Chart 11" sheetId="13" r:id="rId13"/>
    <sheet name="Chart 12" sheetId="14" r:id="rId14"/>
    <sheet name="Chart 13" sheetId="15" r:id="rId15"/>
    <sheet name="Chart 14" sheetId="16" r:id="rId16"/>
    <sheet name="Chart 15" sheetId="17" r:id="rId17"/>
    <sheet name="Chart 16" sheetId="18" r:id="rId18"/>
    <sheet name="Chart 17" sheetId="19" r:id="rId19"/>
    <sheet name="Chart 18" sheetId="20" r:id="rId20"/>
    <sheet name="Chart 19" sheetId="21" r:id="rId21"/>
    <sheet name="Chart 20" sheetId="22" r:id="rId22"/>
    <sheet name="Chart 21" sheetId="23" r:id="rId23"/>
    <sheet name="Chart 22" sheetId="24" r:id="rId24"/>
    <sheet name="Chart 23" sheetId="25" r:id="rId25"/>
    <sheet name="Chart 24" sheetId="26" r:id="rId26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2">'Chart 1'!$A$1:$S$34</definedName>
    <definedName name="_xlnm.Print_Area" localSheetId="11">'Chart 10'!$A$1:$S$33</definedName>
    <definedName name="_xlnm.Print_Area" localSheetId="12">'Chart 11'!$A$1:$S$33</definedName>
    <definedName name="_xlnm.Print_Area" localSheetId="13">'Chart 12'!$A$1:$S$33</definedName>
    <definedName name="_xlnm.Print_Area" localSheetId="14">'Chart 13'!$A$1:$S$33</definedName>
    <definedName name="_xlnm.Print_Area" localSheetId="15">'Chart 14'!$A$1:$S$33</definedName>
    <definedName name="_xlnm.Print_Area" localSheetId="16">'Chart 15'!$A$1:$S$33</definedName>
    <definedName name="_xlnm.Print_Area" localSheetId="17">'Chart 16'!$A$1:$S$33</definedName>
    <definedName name="_xlnm.Print_Area" localSheetId="18">'Chart 17'!$A$1:$S$33</definedName>
    <definedName name="_xlnm.Print_Area" localSheetId="19">'Chart 18'!$A$1:$S$33</definedName>
    <definedName name="_xlnm.Print_Area" localSheetId="20">'Chart 19'!$A$1:$S$33</definedName>
    <definedName name="_xlnm.Print_Area" localSheetId="3">'Chart 2'!$A$1:$S$33</definedName>
    <definedName name="_xlnm.Print_Area" localSheetId="21">'Chart 20'!$A$1:$S$33</definedName>
    <definedName name="_xlnm.Print_Area" localSheetId="22">'Chart 21'!$A$1:$S$33</definedName>
    <definedName name="_xlnm.Print_Area" localSheetId="23">'Chart 22'!$A$1:$S$33</definedName>
    <definedName name="_xlnm.Print_Area" localSheetId="24">'Chart 23'!$A$1:$S$33</definedName>
    <definedName name="_xlnm.Print_Area" localSheetId="25">'Chart 24'!$A$1:$S$33</definedName>
    <definedName name="_xlnm.Print_Area" localSheetId="4">'Chart 3'!$A$1:$S$33</definedName>
    <definedName name="_xlnm.Print_Area" localSheetId="5">'Chart 4'!$A$1:$S$33</definedName>
    <definedName name="_xlnm.Print_Area" localSheetId="6">'Chart 5'!$A$1:$S$33</definedName>
    <definedName name="_xlnm.Print_Area" localSheetId="7">'Chart 6'!$A$1:$S$33</definedName>
    <definedName name="_xlnm.Print_Area" localSheetId="8">'Chart 7'!$A$1:$S$33</definedName>
    <definedName name="_xlnm.Print_Area" localSheetId="9">'Chart 8'!$A$1:$S$33</definedName>
    <definedName name="_xlnm.Print_Area" localSheetId="10">'Chart 9'!$A$1:$S$33</definedName>
    <definedName name="_xlnm.Print_Area" localSheetId="0">DashBoard!$A$1:$AH$61</definedName>
    <definedName name="_xlnm.Print_Area" localSheetId="1">'Data Entry'!$B$1:$O$121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  <c r="J2" i="1" s="1"/>
  <c r="K2" i="1" s="1"/>
  <c r="L2" i="1" s="1"/>
  <c r="M2" i="1" s="1"/>
  <c r="N2" i="1" s="1"/>
  <c r="J65" i="1"/>
  <c r="J79" i="1"/>
  <c r="J93" i="1"/>
  <c r="J107" i="1"/>
  <c r="J113" i="1"/>
  <c r="J29" i="1"/>
  <c r="K65" i="1"/>
  <c r="K79" i="1"/>
  <c r="K112" i="1" s="1"/>
  <c r="K114" i="1" s="1"/>
  <c r="K116" i="1" s="1"/>
  <c r="K122" i="1" s="1"/>
  <c r="K126" i="1" s="1"/>
  <c r="K93" i="1"/>
  <c r="K107" i="1"/>
  <c r="K113" i="1"/>
  <c r="K29" i="1"/>
  <c r="L65" i="1"/>
  <c r="L79" i="1"/>
  <c r="L93" i="1"/>
  <c r="L107" i="1"/>
  <c r="L113" i="1"/>
  <c r="L29" i="1"/>
  <c r="M65" i="1"/>
  <c r="M79" i="1"/>
  <c r="M93" i="1"/>
  <c r="M107" i="1"/>
  <c r="M113" i="1"/>
  <c r="M29" i="1"/>
  <c r="N65" i="1"/>
  <c r="N79" i="1"/>
  <c r="N93" i="1"/>
  <c r="N95" i="1" s="1"/>
  <c r="N107" i="1"/>
  <c r="N109" i="1" s="1"/>
  <c r="N113" i="1"/>
  <c r="N29" i="1"/>
  <c r="F65" i="1"/>
  <c r="F79" i="1"/>
  <c r="F93" i="1"/>
  <c r="F107" i="1"/>
  <c r="F112" i="1"/>
  <c r="F114" i="1" s="1"/>
  <c r="F116" i="1" s="1"/>
  <c r="F122" i="1" s="1"/>
  <c r="F126" i="1" s="1"/>
  <c r="F113" i="1"/>
  <c r="F29" i="1"/>
  <c r="G65" i="1"/>
  <c r="G79" i="1"/>
  <c r="G112" i="1" s="1"/>
  <c r="G114" i="1" s="1"/>
  <c r="G93" i="1"/>
  <c r="G107" i="1"/>
  <c r="G113" i="1"/>
  <c r="G29" i="1"/>
  <c r="G116" i="1" s="1"/>
  <c r="H65" i="1"/>
  <c r="H79" i="1"/>
  <c r="H93" i="1"/>
  <c r="H107" i="1"/>
  <c r="H113" i="1"/>
  <c r="H29" i="1"/>
  <c r="I65" i="1"/>
  <c r="I79" i="1"/>
  <c r="I112" i="1" s="1"/>
  <c r="I114" i="1" s="1"/>
  <c r="I93" i="1"/>
  <c r="I107" i="1"/>
  <c r="I113" i="1"/>
  <c r="I29" i="1"/>
  <c r="I116" i="1" s="1"/>
  <c r="I122" i="1" s="1"/>
  <c r="I126" i="1" s="1"/>
  <c r="E65" i="1"/>
  <c r="E79" i="1"/>
  <c r="E93" i="1"/>
  <c r="E107" i="1"/>
  <c r="E112" i="1" s="1"/>
  <c r="E114" i="1" s="1"/>
  <c r="E116" i="1" s="1"/>
  <c r="E122" i="1" s="1"/>
  <c r="E126" i="1" s="1"/>
  <c r="E113" i="1"/>
  <c r="E29" i="1"/>
  <c r="D65" i="1"/>
  <c r="D79" i="1"/>
  <c r="D93" i="1"/>
  <c r="D107" i="1"/>
  <c r="D113" i="1"/>
  <c r="O113" i="1" s="1"/>
  <c r="D29" i="1"/>
  <c r="C65" i="1"/>
  <c r="C79" i="1"/>
  <c r="C93" i="1"/>
  <c r="C112" i="1" s="1"/>
  <c r="C107" i="1"/>
  <c r="O107" i="1" s="1"/>
  <c r="C113" i="1"/>
  <c r="C2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4" i="1"/>
  <c r="O119" i="1"/>
  <c r="O118" i="1"/>
  <c r="O103" i="1"/>
  <c r="O105" i="1" s="1"/>
  <c r="O104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99" i="1"/>
  <c r="O100" i="1"/>
  <c r="O101" i="1" s="1"/>
  <c r="N101" i="1"/>
  <c r="M101" i="1"/>
  <c r="L101" i="1"/>
  <c r="K101" i="1"/>
  <c r="J101" i="1"/>
  <c r="I101" i="1"/>
  <c r="H101" i="1"/>
  <c r="G101" i="1"/>
  <c r="F101" i="1"/>
  <c r="E101" i="1"/>
  <c r="D101" i="1"/>
  <c r="C101" i="1"/>
  <c r="C108" i="1"/>
  <c r="C109" i="1" s="1"/>
  <c r="D108" i="1"/>
  <c r="D109" i="1" s="1"/>
  <c r="E108" i="1"/>
  <c r="E109" i="1" s="1"/>
  <c r="F108" i="1"/>
  <c r="F109" i="1" s="1"/>
  <c r="G108" i="1"/>
  <c r="G109" i="1" s="1"/>
  <c r="H108" i="1"/>
  <c r="H109" i="1" s="1"/>
  <c r="I108" i="1"/>
  <c r="I109" i="1" s="1"/>
  <c r="J108" i="1"/>
  <c r="J109" i="1"/>
  <c r="K108" i="1"/>
  <c r="K109" i="1" s="1"/>
  <c r="L108" i="1"/>
  <c r="L109" i="1" s="1"/>
  <c r="M108" i="1"/>
  <c r="M109" i="1" s="1"/>
  <c r="N108" i="1"/>
  <c r="C94" i="1"/>
  <c r="D94" i="1"/>
  <c r="D95" i="1" s="1"/>
  <c r="E94" i="1"/>
  <c r="E95" i="1" s="1"/>
  <c r="F94" i="1"/>
  <c r="F95" i="1" s="1"/>
  <c r="G94" i="1"/>
  <c r="G95" i="1" s="1"/>
  <c r="H94" i="1"/>
  <c r="H95" i="1" s="1"/>
  <c r="I94" i="1"/>
  <c r="I95" i="1" s="1"/>
  <c r="J94" i="1"/>
  <c r="J95" i="1" s="1"/>
  <c r="K94" i="1"/>
  <c r="K95" i="1" s="1"/>
  <c r="L94" i="1"/>
  <c r="L95" i="1" s="1"/>
  <c r="M94" i="1"/>
  <c r="M95" i="1" s="1"/>
  <c r="N94" i="1"/>
  <c r="O94" i="1"/>
  <c r="O89" i="1"/>
  <c r="O90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O85" i="1"/>
  <c r="O86" i="1"/>
  <c r="N87" i="1"/>
  <c r="M87" i="1"/>
  <c r="L87" i="1"/>
  <c r="K87" i="1"/>
  <c r="J87" i="1"/>
  <c r="I87" i="1"/>
  <c r="H87" i="1"/>
  <c r="G87" i="1"/>
  <c r="F87" i="1"/>
  <c r="E87" i="1"/>
  <c r="D87" i="1"/>
  <c r="C87" i="1"/>
  <c r="C80" i="1"/>
  <c r="C81" i="1" s="1"/>
  <c r="D80" i="1"/>
  <c r="O80" i="1" s="1"/>
  <c r="E80" i="1"/>
  <c r="F80" i="1"/>
  <c r="G80" i="1"/>
  <c r="H80" i="1"/>
  <c r="H81" i="1" s="1"/>
  <c r="I80" i="1"/>
  <c r="J80" i="1"/>
  <c r="K80" i="1"/>
  <c r="K81" i="1" s="1"/>
  <c r="L80" i="1"/>
  <c r="L81" i="1" s="1"/>
  <c r="M80" i="1"/>
  <c r="M81" i="1" s="1"/>
  <c r="N80" i="1"/>
  <c r="D81" i="1"/>
  <c r="E81" i="1"/>
  <c r="F81" i="1"/>
  <c r="I81" i="1"/>
  <c r="J81" i="1"/>
  <c r="N81" i="1"/>
  <c r="O79" i="1"/>
  <c r="O75" i="1"/>
  <c r="O76" i="1"/>
  <c r="N77" i="1"/>
  <c r="M77" i="1"/>
  <c r="L77" i="1"/>
  <c r="K77" i="1"/>
  <c r="J77" i="1"/>
  <c r="I77" i="1"/>
  <c r="H77" i="1"/>
  <c r="G77" i="1"/>
  <c r="F77" i="1"/>
  <c r="E77" i="1"/>
  <c r="D77" i="1"/>
  <c r="C77" i="1"/>
  <c r="O71" i="1"/>
  <c r="O73" i="1" s="1"/>
  <c r="O72" i="1"/>
  <c r="N73" i="1"/>
  <c r="M73" i="1"/>
  <c r="L73" i="1"/>
  <c r="K73" i="1"/>
  <c r="J73" i="1"/>
  <c r="I73" i="1"/>
  <c r="H73" i="1"/>
  <c r="G73" i="1"/>
  <c r="F73" i="1"/>
  <c r="E73" i="1"/>
  <c r="D73" i="1"/>
  <c r="C73" i="1"/>
  <c r="C66" i="1"/>
  <c r="D66" i="1"/>
  <c r="E66" i="1"/>
  <c r="F66" i="1"/>
  <c r="F67" i="1" s="1"/>
  <c r="G66" i="1"/>
  <c r="H66" i="1"/>
  <c r="H67" i="1" s="1"/>
  <c r="I66" i="1"/>
  <c r="J66" i="1"/>
  <c r="J67" i="1" s="1"/>
  <c r="K66" i="1"/>
  <c r="L66" i="1"/>
  <c r="L67" i="1" s="1"/>
  <c r="M66" i="1"/>
  <c r="M67" i="1" s="1"/>
  <c r="N66" i="1"/>
  <c r="N67" i="1" s="1"/>
  <c r="C67" i="1"/>
  <c r="D67" i="1"/>
  <c r="E67" i="1"/>
  <c r="G67" i="1"/>
  <c r="I67" i="1"/>
  <c r="K67" i="1"/>
  <c r="O65" i="1"/>
  <c r="C50" i="1"/>
  <c r="C52" i="1" s="1"/>
  <c r="C51" i="1"/>
  <c r="D50" i="1"/>
  <c r="D51" i="1"/>
  <c r="E50" i="1"/>
  <c r="E52" i="1" s="1"/>
  <c r="E51" i="1"/>
  <c r="F50" i="1"/>
  <c r="F52" i="1" s="1"/>
  <c r="F51" i="1"/>
  <c r="G50" i="1"/>
  <c r="G51" i="1"/>
  <c r="H50" i="1"/>
  <c r="H52" i="1" s="1"/>
  <c r="H51" i="1"/>
  <c r="I50" i="1"/>
  <c r="I51" i="1"/>
  <c r="I52" i="1" s="1"/>
  <c r="J50" i="1"/>
  <c r="J51" i="1"/>
  <c r="J52" i="1" s="1"/>
  <c r="K50" i="1"/>
  <c r="K52" i="1" s="1"/>
  <c r="K51" i="1"/>
  <c r="L50" i="1"/>
  <c r="L51" i="1"/>
  <c r="M50" i="1"/>
  <c r="M52" i="1" s="1"/>
  <c r="M51" i="1"/>
  <c r="N50" i="1"/>
  <c r="N51" i="1"/>
  <c r="N52" i="1" s="1"/>
  <c r="O61" i="1"/>
  <c r="O62" i="1"/>
  <c r="O57" i="1"/>
  <c r="O59" i="1" s="1"/>
  <c r="O58" i="1"/>
  <c r="C63" i="1"/>
  <c r="D63" i="1"/>
  <c r="E63" i="1"/>
  <c r="F63" i="1"/>
  <c r="G63" i="1"/>
  <c r="H63" i="1"/>
  <c r="I63" i="1"/>
  <c r="J63" i="1"/>
  <c r="K63" i="1"/>
  <c r="L63" i="1"/>
  <c r="M63" i="1"/>
  <c r="N63" i="1"/>
  <c r="C59" i="1"/>
  <c r="D59" i="1"/>
  <c r="E59" i="1"/>
  <c r="F59" i="1"/>
  <c r="G59" i="1"/>
  <c r="H59" i="1"/>
  <c r="I59" i="1"/>
  <c r="J59" i="1"/>
  <c r="K59" i="1"/>
  <c r="L59" i="1"/>
  <c r="M59" i="1"/>
  <c r="N59" i="1"/>
  <c r="C48" i="1"/>
  <c r="D48" i="1"/>
  <c r="E48" i="1"/>
  <c r="F48" i="1"/>
  <c r="G48" i="1"/>
  <c r="H48" i="1"/>
  <c r="I48" i="1"/>
  <c r="J48" i="1"/>
  <c r="K48" i="1"/>
  <c r="L48" i="1"/>
  <c r="M48" i="1"/>
  <c r="N48" i="1"/>
  <c r="O47" i="1"/>
  <c r="O46" i="1"/>
  <c r="C44" i="1"/>
  <c r="D44" i="1"/>
  <c r="E44" i="1"/>
  <c r="F44" i="1"/>
  <c r="O44" i="1" s="1"/>
  <c r="G44" i="1"/>
  <c r="H44" i="1"/>
  <c r="I44" i="1"/>
  <c r="J44" i="1"/>
  <c r="K44" i="1"/>
  <c r="L44" i="1"/>
  <c r="M44" i="1"/>
  <c r="N44" i="1"/>
  <c r="O43" i="1"/>
  <c r="O42" i="1"/>
  <c r="C40" i="1"/>
  <c r="D40" i="1"/>
  <c r="E40" i="1"/>
  <c r="F40" i="1"/>
  <c r="G40" i="1"/>
  <c r="H40" i="1"/>
  <c r="I40" i="1"/>
  <c r="J40" i="1"/>
  <c r="K40" i="1"/>
  <c r="L40" i="1"/>
  <c r="M40" i="1"/>
  <c r="N40" i="1"/>
  <c r="O39" i="1"/>
  <c r="O38" i="1"/>
  <c r="C36" i="1"/>
  <c r="D36" i="1"/>
  <c r="E36" i="1"/>
  <c r="O36" i="1" s="1"/>
  <c r="F36" i="1"/>
  <c r="G36" i="1"/>
  <c r="H36" i="1"/>
  <c r="I36" i="1"/>
  <c r="J36" i="1"/>
  <c r="K36" i="1"/>
  <c r="L36" i="1"/>
  <c r="M36" i="1"/>
  <c r="N36" i="1"/>
  <c r="O35" i="1"/>
  <c r="O34" i="1"/>
  <c r="C30" i="1"/>
  <c r="C31" i="1" s="1"/>
  <c r="D30" i="1"/>
  <c r="D31" i="1" s="1"/>
  <c r="E30" i="1"/>
  <c r="E31" i="1" s="1"/>
  <c r="F30" i="1"/>
  <c r="F31" i="1" s="1"/>
  <c r="G30" i="1"/>
  <c r="G31" i="1" s="1"/>
  <c r="H30" i="1"/>
  <c r="H31" i="1" s="1"/>
  <c r="I30" i="1"/>
  <c r="I31" i="1" s="1"/>
  <c r="J30" i="1"/>
  <c r="J31" i="1" s="1"/>
  <c r="K30" i="1"/>
  <c r="K31" i="1" s="1"/>
  <c r="L30" i="1"/>
  <c r="L31" i="1" s="1"/>
  <c r="M30" i="1"/>
  <c r="M31" i="1" s="1"/>
  <c r="N30" i="1"/>
  <c r="N31" i="1" s="1"/>
  <c r="O29" i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K7" i="1"/>
  <c r="L7" i="1"/>
  <c r="M7" i="1"/>
  <c r="N7" i="1"/>
  <c r="D7" i="1"/>
  <c r="E7" i="1"/>
  <c r="F7" i="1"/>
  <c r="G7" i="1"/>
  <c r="H7" i="1"/>
  <c r="I7" i="1"/>
  <c r="J7" i="1"/>
  <c r="C7" i="1"/>
  <c r="O6" i="1"/>
  <c r="O7" i="1" s="1"/>
  <c r="O5" i="1"/>
  <c r="O26" i="1"/>
  <c r="O25" i="1"/>
  <c r="O22" i="1"/>
  <c r="O21" i="1"/>
  <c r="O18" i="1"/>
  <c r="O17" i="1"/>
  <c r="O14" i="1"/>
  <c r="O13" i="1"/>
  <c r="O10" i="1"/>
  <c r="O9" i="1"/>
  <c r="O31" i="1" l="1"/>
  <c r="O48" i="1"/>
  <c r="G52" i="1"/>
  <c r="D52" i="1"/>
  <c r="G81" i="1"/>
  <c r="H112" i="1"/>
  <c r="H114" i="1" s="1"/>
  <c r="H116" i="1" s="1"/>
  <c r="H122" i="1" s="1"/>
  <c r="H126" i="1" s="1"/>
  <c r="N112" i="1"/>
  <c r="N114" i="1" s="1"/>
  <c r="N116" i="1" s="1"/>
  <c r="N122" i="1" s="1"/>
  <c r="N126" i="1" s="1"/>
  <c r="L112" i="1"/>
  <c r="L114" i="1" s="1"/>
  <c r="L116" i="1" s="1"/>
  <c r="L122" i="1" s="1"/>
  <c r="L126" i="1" s="1"/>
  <c r="O30" i="1"/>
  <c r="O63" i="1"/>
  <c r="L52" i="1"/>
  <c r="O77" i="1"/>
  <c r="O87" i="1"/>
  <c r="M112" i="1"/>
  <c r="M114" i="1" s="1"/>
  <c r="M116" i="1" s="1"/>
  <c r="M122" i="1" s="1"/>
  <c r="M126" i="1" s="1"/>
  <c r="J112" i="1"/>
  <c r="J114" i="1" s="1"/>
  <c r="J116" i="1" s="1"/>
  <c r="J122" i="1" s="1"/>
  <c r="J126" i="1" s="1"/>
  <c r="O40" i="1"/>
  <c r="O93" i="1"/>
  <c r="C95" i="1"/>
  <c r="O95" i="1" s="1"/>
  <c r="D112" i="1"/>
  <c r="D114" i="1" s="1"/>
  <c r="D116" i="1" s="1"/>
  <c r="D122" i="1" s="1"/>
  <c r="D126" i="1" s="1"/>
  <c r="O51" i="1"/>
  <c r="O66" i="1"/>
  <c r="O120" i="1"/>
  <c r="G122" i="1"/>
  <c r="G126" i="1" s="1"/>
  <c r="C114" i="1"/>
  <c r="O52" i="1"/>
  <c r="O67" i="1"/>
  <c r="O109" i="1"/>
  <c r="O81" i="1"/>
  <c r="O108" i="1"/>
  <c r="O50" i="1"/>
  <c r="O112" i="1" l="1"/>
  <c r="O114" i="1"/>
  <c r="C116" i="1"/>
  <c r="O116" i="1" l="1"/>
  <c r="C122" i="1"/>
  <c r="O122" i="1" l="1"/>
  <c r="O126" i="1" s="1"/>
  <c r="C126" i="1"/>
  <c r="C128" i="1" s="1"/>
  <c r="D128" i="1" s="1"/>
  <c r="E128" i="1" s="1"/>
  <c r="F128" i="1" s="1"/>
  <c r="G128" i="1" s="1"/>
  <c r="H128" i="1" s="1"/>
  <c r="I128" i="1" s="1"/>
  <c r="J128" i="1" s="1"/>
  <c r="K128" i="1" s="1"/>
  <c r="L128" i="1" s="1"/>
  <c r="M128" i="1" s="1"/>
  <c r="N128" i="1" s="1"/>
  <c r="O128" i="1" l="1"/>
</calcChain>
</file>

<file path=xl/comments1.xml><?xml version="1.0" encoding="utf-8"?>
<comments xmlns="http://schemas.openxmlformats.org/spreadsheetml/2006/main">
  <authors>
    <author>Author</author>
  </authors>
  <commentList>
    <comment ref="B6" authorId="0" shapeId="0">
      <text>
        <r>
          <rPr>
            <b/>
            <sz val="26"/>
            <color indexed="81"/>
            <rFont val="Arial"/>
            <family val="2"/>
          </rPr>
          <t xml:space="preserve">This workbook is </t>
        </r>
        <r>
          <rPr>
            <b/>
            <sz val="26"/>
            <color indexed="10"/>
            <rFont val="Arial"/>
            <family val="2"/>
          </rPr>
          <t>unprotected</t>
        </r>
        <r>
          <rPr>
            <b/>
            <sz val="26"/>
            <color indexed="81"/>
            <rFont val="Arial"/>
            <family val="2"/>
          </rPr>
          <t xml:space="preserve"> and </t>
        </r>
        <r>
          <rPr>
            <b/>
            <sz val="26"/>
            <color indexed="10"/>
            <rFont val="Arial"/>
            <family val="2"/>
          </rPr>
          <t>fully functional</t>
        </r>
        <r>
          <rPr>
            <b/>
            <sz val="26"/>
            <color indexed="81"/>
            <rFont val="Arial"/>
            <family val="2"/>
          </rPr>
          <t xml:space="preserve">. Be careful! shaded cells are linked.
</t>
        </r>
      </text>
    </comment>
    <comment ref="B10" authorId="0" shapeId="0">
      <text>
        <r>
          <rPr>
            <b/>
            <sz val="26"/>
            <color indexed="81"/>
            <rFont val="Arial"/>
            <family val="2"/>
          </rPr>
          <t xml:space="preserve">Use the </t>
        </r>
        <r>
          <rPr>
            <b/>
            <sz val="26"/>
            <color indexed="10"/>
            <rFont val="Arial"/>
            <family val="2"/>
          </rPr>
          <t>Page Up</t>
        </r>
        <r>
          <rPr>
            <b/>
            <sz val="26"/>
            <color indexed="81"/>
            <rFont val="Arial"/>
            <family val="2"/>
          </rPr>
          <t xml:space="preserve"> and </t>
        </r>
        <r>
          <rPr>
            <b/>
            <sz val="26"/>
            <color indexed="10"/>
            <rFont val="Arial"/>
            <family val="2"/>
          </rPr>
          <t>Page Down</t>
        </r>
        <r>
          <rPr>
            <b/>
            <sz val="26"/>
            <color indexed="81"/>
            <rFont val="Arial"/>
            <family val="2"/>
          </rPr>
          <t xml:space="preserve"> buttons to navigate quickly.</t>
        </r>
      </text>
    </comment>
    <comment ref="B14" authorId="0" shapeId="0">
      <text>
        <r>
          <rPr>
            <b/>
            <sz val="26"/>
            <color indexed="81"/>
            <rFont val="Arial"/>
            <family val="2"/>
          </rPr>
          <t>Click on each chart for an enlarged view.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12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13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14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15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16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17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18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19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20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21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22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23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24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25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14"/>
            <color indexed="81"/>
            <rFont val="Arial"/>
            <family val="2"/>
          </rPr>
          <t>Click on chart to return to The DashBoard.</t>
        </r>
      </text>
    </comment>
  </commentList>
</comments>
</file>

<file path=xl/sharedStrings.xml><?xml version="1.0" encoding="utf-8"?>
<sst xmlns="http://schemas.openxmlformats.org/spreadsheetml/2006/main" count="93" uniqueCount="48">
  <si>
    <t>Period Starting:</t>
  </si>
  <si>
    <t>Totals</t>
  </si>
  <si>
    <t>Sales</t>
  </si>
  <si>
    <t>Other</t>
  </si>
  <si>
    <t>Total Sales</t>
  </si>
  <si>
    <t>Materials</t>
  </si>
  <si>
    <t>Labor</t>
  </si>
  <si>
    <t>Overhead</t>
  </si>
  <si>
    <t>Total Cost of Goods Sold</t>
  </si>
  <si>
    <t>Operating Expenses</t>
  </si>
  <si>
    <t>Total Operating Expenses</t>
  </si>
  <si>
    <t>Interest income (expense)</t>
  </si>
  <si>
    <t>Other income (expense)</t>
  </si>
  <si>
    <t>Income (Loss) Before Taxes</t>
  </si>
  <si>
    <t>Income Taxes</t>
  </si>
  <si>
    <t>Net Income (Loss)</t>
  </si>
  <si>
    <t>Cumulative Net Income (Loss)</t>
  </si>
  <si>
    <t>G&amp;A Expenses</t>
  </si>
  <si>
    <t xml:space="preserve">     Operating Expenses</t>
  </si>
  <si>
    <t xml:space="preserve">     Payroll Salaries</t>
  </si>
  <si>
    <t>Sales Expenses</t>
  </si>
  <si>
    <t>Total Sales Expenses</t>
  </si>
  <si>
    <t>Total  G&amp;A Expenses</t>
  </si>
  <si>
    <t>Marketing Expenses</t>
  </si>
  <si>
    <t>Total Marketing Expenses</t>
  </si>
  <si>
    <t>Research &amp; Development Expenses</t>
  </si>
  <si>
    <t>Total  Research &amp; Development Expenses</t>
  </si>
  <si>
    <t>Total Payroll Salaries</t>
  </si>
  <si>
    <t>EBIT</t>
  </si>
  <si>
    <t>Budget</t>
  </si>
  <si>
    <t>Total Sales Budget</t>
  </si>
  <si>
    <t>Less Cost of Goods Sold</t>
  </si>
  <si>
    <t>Sales by Product Line 1</t>
  </si>
  <si>
    <t>Sales by Product Line 2</t>
  </si>
  <si>
    <t>Sales by Product Line 3</t>
  </si>
  <si>
    <t>Sales by Product Line 4</t>
  </si>
  <si>
    <t>Sales by Product Line 5</t>
  </si>
  <si>
    <t>Sales by Product Line 6</t>
  </si>
  <si>
    <t>Over / (Under Budget)</t>
  </si>
  <si>
    <t>Total Over / (Under Budget)</t>
  </si>
  <si>
    <t>Total  G&amp;A Budget</t>
  </si>
  <si>
    <t>Total COG Budget</t>
  </si>
  <si>
    <t>Total Sales Expense Budget</t>
  </si>
  <si>
    <t>Total  R&amp;D Expenses Budget</t>
  </si>
  <si>
    <t>Total All Operating Expenses</t>
  </si>
  <si>
    <t>Total Nonoperating Income (expense)</t>
  </si>
  <si>
    <t>Financial Dashboard</t>
  </si>
  <si>
    <t>Total Marketing Expense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</si>
</sst>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£&quot;#,##0.00;\-&quot;£&quot;#,##0.00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mmm"/>
    <numFmt numFmtId="173" formatCode="_(* #,##0_);_(* \(#,##0\);_(* &quot;-&quot;??_);_(@_)"/>
    <numFmt numFmtId="174" formatCode="0.00%_);[Red]\(0.00%\)"/>
    <numFmt numFmtId="175" formatCode="0%_);[Red]\(0%\)"/>
  </numFmts>
  <fonts count="50" x14ac:knownFonts="1">
    <font>
      <sz val="10"/>
      <name val="Arial"/>
    </font>
    <font>
      <sz val="10"/>
      <name val="Arial"/>
      <family val="2"/>
    </font>
    <font>
      <sz val="8"/>
      <name val="Tahoma"/>
      <family val="2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u/>
      <sz val="8"/>
      <color indexed="9"/>
      <name val="Verdana"/>
      <family val="2"/>
    </font>
    <font>
      <b/>
      <sz val="8"/>
      <color indexed="23"/>
      <name val="Verdana"/>
      <family val="2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6"/>
      <color indexed="9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name val="Tahoma"/>
      <family val="2"/>
    </font>
    <font>
      <b/>
      <sz val="26"/>
      <color indexed="81"/>
      <name val="Arial"/>
      <family val="2"/>
    </font>
    <font>
      <b/>
      <sz val="26"/>
      <color indexed="10"/>
      <name val="Arial"/>
      <family val="2"/>
    </font>
    <font>
      <b/>
      <sz val="14"/>
      <color indexed="81"/>
      <name val="Arial"/>
      <family val="2"/>
    </font>
    <font>
      <b/>
      <sz val="26"/>
      <name val="Arial"/>
      <family val="2"/>
    </font>
    <font>
      <u/>
      <sz val="26"/>
      <color indexed="9"/>
      <name val="Verdana"/>
      <family val="2"/>
    </font>
    <font>
      <u/>
      <sz val="12"/>
      <color indexed="12"/>
      <name val="Arial"/>
      <family val="2"/>
    </font>
    <font>
      <b/>
      <u/>
      <sz val="14"/>
      <color indexed="9"/>
      <name val="Arial"/>
      <family val="2"/>
    </font>
    <font>
      <sz val="8"/>
      <name val="Times New Roman"/>
      <family val="1"/>
    </font>
    <font>
      <sz val="10"/>
      <name val="Helv"/>
    </font>
    <font>
      <b/>
      <sz val="9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72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8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2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9" borderId="0" applyNumberFormat="0" applyBorder="0" applyAlignment="0" applyProtection="0"/>
    <xf numFmtId="0" fontId="37" fillId="8" borderId="0" applyNumberFormat="0" applyBorder="0" applyAlignment="0" applyProtection="0"/>
    <xf numFmtId="0" fontId="37" fillId="6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37" fontId="2" fillId="16" borderId="1" applyBorder="0" applyProtection="0">
      <alignment vertical="center"/>
    </xf>
    <xf numFmtId="0" fontId="38" fillId="17" borderId="0" applyNumberFormat="0" applyBorder="0" applyAlignment="0" applyProtection="0"/>
    <xf numFmtId="164" fontId="26" fillId="0" borderId="2">
      <protection locked="0"/>
    </xf>
    <xf numFmtId="0" fontId="3" fillId="18" borderId="0" applyBorder="0">
      <alignment horizontal="left" vertical="center" indent="1"/>
    </xf>
    <xf numFmtId="0" fontId="39" fillId="4" borderId="3" applyNumberFormat="0" applyAlignment="0" applyProtection="0"/>
    <xf numFmtId="0" fontId="40" fillId="19" borderId="4" applyNumberFormat="0" applyAlignment="0" applyProtection="0"/>
    <xf numFmtId="166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5"/>
    <xf numFmtId="4" fontId="26" fillId="20" borderId="5">
      <protection locked="0"/>
    </xf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42" fillId="6" borderId="0" applyNumberFormat="0" applyBorder="0" applyAlignment="0" applyProtection="0"/>
    <xf numFmtId="4" fontId="26" fillId="21" borderId="5"/>
    <xf numFmtId="166" fontId="28" fillId="0" borderId="6"/>
    <xf numFmtId="37" fontId="4" fillId="22" borderId="2" applyBorder="0">
      <alignment horizontal="left" vertical="center" indent="1"/>
    </xf>
    <xf numFmtId="37" fontId="5" fillId="23" borderId="7" applyFill="0">
      <alignment vertical="center"/>
    </xf>
    <xf numFmtId="0" fontId="5" fillId="24" borderId="8" applyNumberFormat="0">
      <alignment horizontal="left" vertical="top" indent="1"/>
    </xf>
    <xf numFmtId="0" fontId="5" fillId="16" borderId="0" applyBorder="0">
      <alignment horizontal="left" vertical="center" indent="1"/>
    </xf>
    <xf numFmtId="0" fontId="5" fillId="0" borderId="8" applyNumberFormat="0" applyFill="0">
      <alignment horizontal="centerContinuous" vertical="top"/>
    </xf>
    <xf numFmtId="0" fontId="6" fillId="16" borderId="9" applyNumberFormat="0" applyBorder="0">
      <alignment horizontal="left" vertical="center" indent="1"/>
    </xf>
    <xf numFmtId="0" fontId="29" fillId="0" borderId="0" applyNumberFormat="0" applyFont="0" applyFill="0" applyAlignment="0" applyProtection="0"/>
    <xf numFmtId="0" fontId="3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43" fillId="0" borderId="0" applyNumberFormat="0" applyFill="0" applyBorder="0" applyAlignment="0" applyProtection="0"/>
    <xf numFmtId="0" fontId="7" fillId="18" borderId="0" applyNumberFormat="0" applyProtection="0">
      <alignment horizontal="left" vertical="center" indent="1"/>
      <protection locked="0"/>
    </xf>
    <xf numFmtId="0" fontId="44" fillId="10" borderId="3" applyNumberFormat="0" applyAlignment="0" applyProtection="0"/>
    <xf numFmtId="166" fontId="28" fillId="0" borderId="11"/>
    <xf numFmtId="0" fontId="45" fillId="0" borderId="12" applyNumberFormat="0" applyFill="0" applyAlignment="0" applyProtection="0"/>
    <xf numFmtId="165" fontId="28" fillId="0" borderId="13"/>
    <xf numFmtId="0" fontId="46" fillId="7" borderId="0" applyNumberFormat="0" applyBorder="0" applyAlignment="0" applyProtection="0"/>
    <xf numFmtId="0" fontId="8" fillId="23" borderId="0">
      <alignment horizontal="left" indent="1"/>
    </xf>
    <xf numFmtId="37" fontId="2" fillId="16" borderId="14" applyBorder="0">
      <alignment horizontal="left" vertical="center" indent="2"/>
    </xf>
    <xf numFmtId="0" fontId="31" fillId="0" borderId="0"/>
    <xf numFmtId="0" fontId="1" fillId="7" borderId="15" applyNumberFormat="0" applyFont="0" applyAlignment="0" applyProtection="0"/>
    <xf numFmtId="0" fontId="47" fillId="4" borderId="16" applyNumberFormat="0" applyAlignment="0" applyProtection="0"/>
    <xf numFmtId="175" fontId="32" fillId="25" borderId="17"/>
    <xf numFmtId="174" fontId="32" fillId="0" borderId="17" applyFont="0" applyFill="0" applyBorder="0" applyAlignment="0" applyProtection="0">
      <protection locked="0"/>
    </xf>
    <xf numFmtId="0" fontId="9" fillId="18" borderId="0">
      <alignment horizontal="left" indent="1"/>
    </xf>
    <xf numFmtId="2" fontId="33" fillId="0" borderId="0">
      <protection locked="0"/>
    </xf>
    <xf numFmtId="0" fontId="1" fillId="26" borderId="0"/>
    <xf numFmtId="0" fontId="10" fillId="18" borderId="0" applyBorder="0">
      <alignment horizontal="left" vertical="center" indent="1"/>
    </xf>
    <xf numFmtId="0" fontId="11" fillId="27" borderId="0" applyBorder="0">
      <alignment horizontal="left" vertical="center" indent="1"/>
    </xf>
    <xf numFmtId="0" fontId="34" fillId="0" borderId="0">
      <alignment horizontal="right"/>
    </xf>
    <xf numFmtId="0" fontId="35" fillId="0" borderId="0"/>
    <xf numFmtId="0" fontId="1" fillId="0" borderId="18" applyNumberFormat="0" applyFon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51">
    <xf numFmtId="0" fontId="0" fillId="0" borderId="0" xfId="0"/>
    <xf numFmtId="0" fontId="12" fillId="0" borderId="15" xfId="0" applyFont="1" applyFill="1" applyBorder="1"/>
    <xf numFmtId="0" fontId="13" fillId="0" borderId="15" xfId="0" applyFont="1" applyFill="1" applyBorder="1"/>
    <xf numFmtId="0" fontId="13" fillId="0" borderId="15" xfId="0" applyFont="1" applyFill="1" applyBorder="1" applyAlignment="1">
      <alignment horizontal="left"/>
    </xf>
    <xf numFmtId="173" fontId="13" fillId="0" borderId="15" xfId="31" applyNumberFormat="1" applyFont="1" applyFill="1" applyBorder="1"/>
    <xf numFmtId="173" fontId="13" fillId="0" borderId="15" xfId="0" applyNumberFormat="1" applyFont="1" applyFill="1" applyBorder="1"/>
    <xf numFmtId="0" fontId="13" fillId="0" borderId="19" xfId="0" applyFont="1" applyFill="1" applyBorder="1"/>
    <xf numFmtId="0" fontId="13" fillId="0" borderId="15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14" fillId="0" borderId="15" xfId="0" applyFont="1" applyFill="1" applyBorder="1"/>
    <xf numFmtId="167" fontId="15" fillId="0" borderId="15" xfId="46" applyNumberFormat="1" applyFont="1" applyFill="1" applyBorder="1">
      <alignment horizontal="left" vertical="top" indent="1"/>
    </xf>
    <xf numFmtId="172" fontId="15" fillId="0" borderId="15" xfId="48" applyNumberFormat="1" applyFont="1" applyFill="1" applyBorder="1">
      <alignment horizontal="centerContinuous" vertical="top"/>
    </xf>
    <xf numFmtId="0" fontId="15" fillId="0" borderId="15" xfId="48" applyFont="1" applyFill="1" applyBorder="1">
      <alignment horizontal="centerContinuous" vertical="top"/>
    </xf>
    <xf numFmtId="0" fontId="12" fillId="0" borderId="15" xfId="46" applyFont="1" applyFill="1" applyBorder="1">
      <alignment horizontal="left" vertical="top" indent="1"/>
    </xf>
    <xf numFmtId="0" fontId="12" fillId="0" borderId="15" xfId="48" applyFont="1" applyFill="1" applyBorder="1">
      <alignment horizontal="centerContinuous" vertical="top"/>
    </xf>
    <xf numFmtId="0" fontId="15" fillId="0" borderId="15" xfId="46" applyFont="1" applyFill="1" applyBorder="1">
      <alignment horizontal="left" vertical="top" indent="1"/>
    </xf>
    <xf numFmtId="37" fontId="13" fillId="0" borderId="15" xfId="61" applyFont="1" applyFill="1" applyBorder="1">
      <alignment horizontal="left" vertical="center" indent="2"/>
    </xf>
    <xf numFmtId="37" fontId="13" fillId="0" borderId="15" xfId="61" applyFont="1" applyFill="1" applyBorder="1" applyAlignment="1">
      <alignment horizontal="left" vertical="center" indent="4"/>
    </xf>
    <xf numFmtId="37" fontId="15" fillId="0" borderId="15" xfId="46" applyNumberFormat="1" applyFont="1" applyFill="1" applyBorder="1">
      <alignment horizontal="left" vertical="top" indent="1"/>
    </xf>
    <xf numFmtId="37" fontId="12" fillId="0" borderId="15" xfId="45" applyFont="1" applyFill="1" applyBorder="1">
      <alignment vertical="center"/>
    </xf>
    <xf numFmtId="37" fontId="12" fillId="0" borderId="15" xfId="45" applyFont="1" applyFill="1" applyBorder="1" applyAlignment="1">
      <alignment vertical="center"/>
    </xf>
    <xf numFmtId="37" fontId="14" fillId="0" borderId="15" xfId="61" applyFont="1" applyFill="1" applyBorder="1" applyAlignment="1">
      <alignment horizontal="left" vertical="center" indent="1"/>
    </xf>
    <xf numFmtId="37" fontId="13" fillId="0" borderId="15" xfId="25" applyFont="1" applyFill="1" applyBorder="1">
      <alignment vertical="center"/>
    </xf>
    <xf numFmtId="0" fontId="15" fillId="0" borderId="15" xfId="47" applyFont="1" applyFill="1" applyBorder="1">
      <alignment horizontal="left" vertical="center" indent="1"/>
    </xf>
    <xf numFmtId="37" fontId="12" fillId="0" borderId="15" xfId="25" applyFont="1" applyFill="1" applyBorder="1">
      <alignment vertical="center"/>
    </xf>
    <xf numFmtId="37" fontId="16" fillId="0" borderId="15" xfId="25" applyFont="1" applyFill="1" applyBorder="1">
      <alignment vertical="center"/>
    </xf>
    <xf numFmtId="37" fontId="17" fillId="0" borderId="15" xfId="61" applyFont="1" applyFill="1" applyBorder="1" applyAlignment="1">
      <alignment horizontal="left" vertical="center"/>
    </xf>
    <xf numFmtId="37" fontId="14" fillId="0" borderId="15" xfId="61" applyFont="1" applyFill="1" applyBorder="1" applyAlignment="1">
      <alignment horizontal="left" vertical="center"/>
    </xf>
    <xf numFmtId="37" fontId="14" fillId="0" borderId="15" xfId="61" applyFont="1" applyFill="1" applyBorder="1" applyAlignment="1">
      <alignment horizontal="left" vertical="center" indent="2"/>
    </xf>
    <xf numFmtId="37" fontId="12" fillId="0" borderId="15" xfId="46" applyNumberFormat="1" applyFont="1" applyFill="1" applyBorder="1">
      <alignment horizontal="left" vertical="top" indent="1"/>
    </xf>
    <xf numFmtId="0" fontId="18" fillId="0" borderId="15" xfId="46" applyFont="1" applyFill="1" applyBorder="1" applyAlignment="1">
      <alignment vertical="center"/>
    </xf>
    <xf numFmtId="37" fontId="18" fillId="0" borderId="15" xfId="45" applyFont="1" applyFill="1" applyBorder="1" applyAlignment="1">
      <alignment vertical="center"/>
    </xf>
    <xf numFmtId="37" fontId="12" fillId="0" borderId="15" xfId="61" applyFont="1" applyFill="1" applyBorder="1">
      <alignment horizontal="left" vertical="center" indent="2"/>
    </xf>
    <xf numFmtId="37" fontId="15" fillId="0" borderId="15" xfId="61" applyFont="1" applyFill="1" applyBorder="1">
      <alignment horizontal="left" vertical="center" indent="2"/>
    </xf>
    <xf numFmtId="37" fontId="15" fillId="0" borderId="15" xfId="61" applyFont="1" applyFill="1" applyBorder="1" applyAlignment="1">
      <alignment horizontal="left" vertical="center" indent="2"/>
    </xf>
    <xf numFmtId="37" fontId="12" fillId="0" borderId="15" xfId="46" applyNumberFormat="1" applyFont="1" applyFill="1" applyBorder="1" applyAlignment="1">
      <alignment vertical="center"/>
    </xf>
    <xf numFmtId="37" fontId="18" fillId="0" borderId="15" xfId="46" applyNumberFormat="1" applyFont="1" applyFill="1" applyBorder="1" applyAlignment="1">
      <alignment vertical="center"/>
    </xf>
    <xf numFmtId="0" fontId="0" fillId="22" borderId="0" xfId="0" applyFill="1"/>
    <xf numFmtId="173" fontId="13" fillId="28" borderId="15" xfId="31" applyNumberFormat="1" applyFont="1" applyFill="1" applyBorder="1"/>
    <xf numFmtId="172" fontId="15" fillId="28" borderId="15" xfId="48" applyNumberFormat="1" applyFont="1" applyFill="1" applyBorder="1">
      <alignment horizontal="centerContinuous" vertical="top"/>
    </xf>
    <xf numFmtId="0" fontId="0" fillId="22" borderId="0" xfId="0" applyFill="1" applyBorder="1" applyAlignment="1"/>
    <xf numFmtId="0" fontId="25" fillId="22" borderId="0" xfId="54" applyFont="1" applyFill="1" applyAlignment="1" applyProtection="1">
      <alignment vertical="center"/>
    </xf>
    <xf numFmtId="0" fontId="23" fillId="22" borderId="0" xfId="54" applyFont="1" applyFill="1" applyAlignment="1" applyProtection="1">
      <alignment horizontal="center" vertical="center"/>
    </xf>
    <xf numFmtId="0" fontId="20" fillId="2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9" fillId="22" borderId="0" xfId="0" applyFont="1" applyFill="1" applyBorder="1" applyAlignment="1">
      <alignment horizontal="center"/>
    </xf>
    <xf numFmtId="0" fontId="24" fillId="16" borderId="20" xfId="54" applyFont="1" applyFill="1" applyBorder="1" applyAlignment="1" applyProtection="1">
      <alignment horizontal="center" vertical="center"/>
    </xf>
    <xf numFmtId="0" fontId="24" fillId="16" borderId="21" xfId="54" applyFont="1" applyFill="1" applyBorder="1" applyAlignment="1" applyProtection="1">
      <alignment horizontal="center" vertical="center"/>
    </xf>
    <xf numFmtId="0" fontId="24" fillId="16" borderId="22" xfId="54" applyFont="1" applyFill="1" applyBorder="1" applyAlignment="1" applyProtection="1">
      <alignment horizontal="center" vertical="center"/>
    </xf>
    <xf numFmtId="0" fontId="25" fillId="22" borderId="0" xfId="54" applyFont="1" applyFill="1" applyAlignment="1" applyProtection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" xfId="31" builtinId="3"/>
    <cellStyle name="Comma0" xfId="32"/>
    <cellStyle name="Currency0" xfId="33"/>
    <cellStyle name="DarkBlueOutline" xfId="34"/>
    <cellStyle name="DarkBlueOutlineYellow" xfId="35"/>
    <cellStyle name="Date" xfId="36"/>
    <cellStyle name="Dezimal [0]_Compiling Utility Macros" xfId="37"/>
    <cellStyle name="Dezimal_Compiling Utility Macros" xfId="38"/>
    <cellStyle name="Explanatory Text" xfId="39" builtinId="53" customBuiltin="1"/>
    <cellStyle name="Fixed" xfId="40"/>
    <cellStyle name="Good" xfId="41" builtinId="26" customBuiltin="1"/>
    <cellStyle name="GRAY" xfId="42"/>
    <cellStyle name="Gross Margin" xfId="43"/>
    <cellStyle name="header" xfId="44"/>
    <cellStyle name="Header Total" xfId="45"/>
    <cellStyle name="Header1" xfId="46"/>
    <cellStyle name="Header2" xfId="47"/>
    <cellStyle name="Header3" xfId="48"/>
    <cellStyle name="Header4" xfId="49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Hyperlink" xfId="54" builtinId="8"/>
    <cellStyle name="Input" xfId="55" builtinId="20" customBuiltin="1"/>
    <cellStyle name="Level 2 Total" xfId="56"/>
    <cellStyle name="Linked Cell" xfId="57" builtinId="24" customBuiltin="1"/>
    <cellStyle name="Major Total" xfId="58"/>
    <cellStyle name="Neutral" xfId="59" builtinId="28" customBuiltin="1"/>
    <cellStyle name="NonPrint_Heading" xfId="60"/>
    <cellStyle name="Normal" xfId="0" builtinId="0"/>
    <cellStyle name="Normal 2" xfId="61"/>
    <cellStyle name="NormalRed" xfId="62"/>
    <cellStyle name="Note" xfId="63" builtinId="10" customBuiltin="1"/>
    <cellStyle name="Output" xfId="64" builtinId="21" customBuiltin="1"/>
    <cellStyle name="Percent.0" xfId="65"/>
    <cellStyle name="Percent.00" xfId="66"/>
    <cellStyle name="Product Title" xfId="67"/>
    <cellStyle name="RED POSTED" xfId="68"/>
    <cellStyle name="Standard_Anpassen der Amortisation" xfId="69"/>
    <cellStyle name="Text" xfId="70"/>
    <cellStyle name="Title" xfId="71" builtinId="15" customBuiltin="1"/>
    <cellStyle name="TmsRmn10BlueItalic" xfId="72"/>
    <cellStyle name="TmsRmn10Bold" xfId="73"/>
    <cellStyle name="Total" xfId="74" builtinId="25" customBuiltin="1"/>
    <cellStyle name="Währung [0]_Compiling Utility Macros" xfId="75"/>
    <cellStyle name="Währung_Compiling Utility Macros" xfId="76"/>
    <cellStyle name="Warning Text" xfId="7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1</a:t>
            </a:r>
          </a:p>
        </c:rich>
      </c:tx>
      <c:layout>
        <c:manualLayout>
          <c:xMode val="edge"/>
          <c:yMode val="edge"/>
          <c:x val="0.36745494367376996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9526571440709"/>
          <c:y val="0.19186615788180031"/>
          <c:w val="0.82253375853128441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Entry'!$B$5</c:f>
              <c:strCache>
                <c:ptCount val="1"/>
                <c:pt idx="0">
                  <c:v>Sales by Product Line 1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Entry'!$C$5:$N$5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Entry'!$C$6:$N$6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165856"/>
        <c:axId val="617164680"/>
      </c:barChart>
      <c:lineChart>
        <c:grouping val="standard"/>
        <c:varyColors val="0"/>
        <c:ser>
          <c:idx val="2"/>
          <c:order val="2"/>
          <c:tx>
            <c:strRef>
              <c:f>'Data Entry'!$B$7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Entry'!$C$7:$N$7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161152"/>
        <c:axId val="617166248"/>
      </c:lineChart>
      <c:dateAx>
        <c:axId val="617165856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7164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17164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7165856"/>
        <c:crosses val="autoZero"/>
        <c:crossBetween val="between"/>
      </c:valAx>
      <c:catAx>
        <c:axId val="617161152"/>
        <c:scaling>
          <c:orientation val="minMax"/>
        </c:scaling>
        <c:delete val="1"/>
        <c:axPos val="b"/>
        <c:majorTickMark val="out"/>
        <c:minorTickMark val="none"/>
        <c:tickLblPos val="none"/>
        <c:crossAx val="617166248"/>
        <c:crosses val="autoZero"/>
        <c:auto val="1"/>
        <c:lblAlgn val="ctr"/>
        <c:lblOffset val="100"/>
        <c:noMultiLvlLbl val="0"/>
      </c:catAx>
      <c:valAx>
        <c:axId val="617166248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1716115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9358106285762789E-2"/>
          <c:y val="0.91806925007958218"/>
          <c:w val="0.88047857657214801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Overhead</a:t>
            </a:r>
          </a:p>
        </c:rich>
      </c:tx>
      <c:layout>
        <c:manualLayout>
          <c:xMode val="edge"/>
          <c:yMode val="edge"/>
          <c:x val="0.41805771579503731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9818235178102"/>
          <c:y val="0.19186615788180031"/>
          <c:w val="0.82203941422323878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Entry'!$B$42</c:f>
              <c:strCache>
                <c:ptCount val="1"/>
                <c:pt idx="0">
                  <c:v>Overhead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Entry'!$C$42:$N$42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Entry'!$B$43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Entry'!$C$43:$N$43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51112"/>
        <c:axId val="419653056"/>
      </c:barChart>
      <c:lineChart>
        <c:grouping val="standard"/>
        <c:varyColors val="0"/>
        <c:ser>
          <c:idx val="2"/>
          <c:order val="2"/>
          <c:tx>
            <c:strRef>
              <c:f>'Data Entry'!$B$44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Entry'!$C$44:$N$44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654624"/>
        <c:axId val="419653840"/>
      </c:lineChart>
      <c:dateAx>
        <c:axId val="411551112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9653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19653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1551112"/>
        <c:crosses val="autoZero"/>
        <c:crossBetween val="between"/>
      </c:valAx>
      <c:catAx>
        <c:axId val="419654624"/>
        <c:scaling>
          <c:orientation val="minMax"/>
        </c:scaling>
        <c:delete val="1"/>
        <c:axPos val="b"/>
        <c:majorTickMark val="out"/>
        <c:minorTickMark val="none"/>
        <c:tickLblPos val="none"/>
        <c:crossAx val="419653840"/>
        <c:crosses val="autoZero"/>
        <c:auto val="1"/>
        <c:lblAlgn val="ctr"/>
        <c:lblOffset val="100"/>
        <c:noMultiLvlLbl val="0"/>
      </c:catAx>
      <c:valAx>
        <c:axId val="41965384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96546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54786223922781"/>
          <c:y val="0.91806925007958218"/>
          <c:w val="0.69254005444834499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CCFFFF">
            <a:gamma/>
            <a:shade val="46275"/>
            <a:invGamma/>
          </a:srgbClr>
        </a:gs>
        <a:gs pos="50000">
          <a:srgbClr val="CCFFFF"/>
        </a:gs>
        <a:gs pos="100000">
          <a:srgbClr val="CC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COG vs. Total COG Budget</a:t>
            </a:r>
          </a:p>
        </c:rich>
      </c:tx>
      <c:layout>
        <c:manualLayout>
          <c:xMode val="edge"/>
          <c:yMode val="edge"/>
          <c:x val="0.30707256047544118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51203591727752E-2"/>
          <c:y val="0.20424461968062604"/>
          <c:w val="0.88856916206542691"/>
          <c:h val="0.627175397807175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Entry'!$B$50</c:f>
              <c:strCache>
                <c:ptCount val="1"/>
                <c:pt idx="0">
                  <c:v>Total Cost of Goods Sold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Entry'!$C$50:$N$50</c:f>
              <c:numCache>
                <c:formatCode>_(* #,##0_);_(* \(#,##0\);_(* "-"??_);_(@_)</c:formatCode>
                <c:ptCount val="12"/>
                <c:pt idx="0">
                  <c:v>6400</c:v>
                </c:pt>
                <c:pt idx="1">
                  <c:v>13400</c:v>
                </c:pt>
                <c:pt idx="2">
                  <c:v>20400</c:v>
                </c:pt>
                <c:pt idx="3">
                  <c:v>27400</c:v>
                </c:pt>
                <c:pt idx="4">
                  <c:v>34400</c:v>
                </c:pt>
                <c:pt idx="5">
                  <c:v>41400</c:v>
                </c:pt>
                <c:pt idx="6">
                  <c:v>48400</c:v>
                </c:pt>
                <c:pt idx="7">
                  <c:v>55400</c:v>
                </c:pt>
                <c:pt idx="8">
                  <c:v>62400</c:v>
                </c:pt>
                <c:pt idx="9">
                  <c:v>69400</c:v>
                </c:pt>
                <c:pt idx="10">
                  <c:v>76400</c:v>
                </c:pt>
                <c:pt idx="11">
                  <c:v>83400</c:v>
                </c:pt>
              </c:numCache>
            </c:numRef>
          </c:val>
        </c:ser>
        <c:ser>
          <c:idx val="0"/>
          <c:order val="1"/>
          <c:tx>
            <c:strRef>
              <c:f>'Data Entry'!$B$51</c:f>
              <c:strCache>
                <c:ptCount val="1"/>
                <c:pt idx="0">
                  <c:v>Total COG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Entry'!$C$51:$N$51</c:f>
              <c:numCache>
                <c:formatCode>_(* #,##0_);_(* \(#,##0\);_(* "-"??_);_(@_)</c:formatCode>
                <c:ptCount val="12"/>
                <c:pt idx="0">
                  <c:v>2380</c:v>
                </c:pt>
                <c:pt idx="1">
                  <c:v>6712</c:v>
                </c:pt>
                <c:pt idx="2">
                  <c:v>19016</c:v>
                </c:pt>
                <c:pt idx="3">
                  <c:v>26004</c:v>
                </c:pt>
                <c:pt idx="4">
                  <c:v>30976</c:v>
                </c:pt>
                <c:pt idx="5">
                  <c:v>39380</c:v>
                </c:pt>
                <c:pt idx="6">
                  <c:v>43904</c:v>
                </c:pt>
                <c:pt idx="7">
                  <c:v>44928</c:v>
                </c:pt>
                <c:pt idx="8">
                  <c:v>57292</c:v>
                </c:pt>
                <c:pt idx="9">
                  <c:v>61736</c:v>
                </c:pt>
                <c:pt idx="10">
                  <c:v>66172</c:v>
                </c:pt>
                <c:pt idx="11">
                  <c:v>71584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953128"/>
        <c:axId val="264000240"/>
      </c:barChart>
      <c:lineChart>
        <c:grouping val="standard"/>
        <c:varyColors val="0"/>
        <c:ser>
          <c:idx val="2"/>
          <c:order val="2"/>
          <c:tx>
            <c:strRef>
              <c:f>'Data Entry'!$B$52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Entry'!$C$52:$N$52</c:f>
              <c:numCache>
                <c:formatCode>_(* #,##0_);_(* \(#,##0\);_(* "-"??_);_(@_)</c:formatCode>
                <c:ptCount val="12"/>
                <c:pt idx="0">
                  <c:v>4020</c:v>
                </c:pt>
                <c:pt idx="1">
                  <c:v>6688</c:v>
                </c:pt>
                <c:pt idx="2">
                  <c:v>1384</c:v>
                </c:pt>
                <c:pt idx="3">
                  <c:v>1396</c:v>
                </c:pt>
                <c:pt idx="4">
                  <c:v>3424</c:v>
                </c:pt>
                <c:pt idx="5">
                  <c:v>2020</c:v>
                </c:pt>
                <c:pt idx="6">
                  <c:v>4496</c:v>
                </c:pt>
                <c:pt idx="7">
                  <c:v>10472</c:v>
                </c:pt>
                <c:pt idx="8">
                  <c:v>5108</c:v>
                </c:pt>
                <c:pt idx="9">
                  <c:v>7664</c:v>
                </c:pt>
                <c:pt idx="10">
                  <c:v>10228</c:v>
                </c:pt>
                <c:pt idx="11">
                  <c:v>11816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893512"/>
        <c:axId val="264094008"/>
      </c:lineChart>
      <c:dateAx>
        <c:axId val="418953128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640002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6400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8953128"/>
        <c:crosses val="autoZero"/>
        <c:crossBetween val="between"/>
      </c:valAx>
      <c:catAx>
        <c:axId val="414893512"/>
        <c:scaling>
          <c:orientation val="minMax"/>
        </c:scaling>
        <c:delete val="1"/>
        <c:axPos val="b"/>
        <c:majorTickMark val="out"/>
        <c:minorTickMark val="none"/>
        <c:tickLblPos val="none"/>
        <c:crossAx val="264094008"/>
        <c:crosses val="autoZero"/>
        <c:auto val="1"/>
        <c:lblAlgn val="ctr"/>
        <c:lblOffset val="100"/>
        <c:noMultiLvlLbl val="0"/>
      </c:catAx>
      <c:valAx>
        <c:axId val="264094008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489351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6719201377431"/>
          <c:y val="0.91806925007958218"/>
          <c:w val="0.6988547928061758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orientation="landscape" horizontalDpi="0" verticalDpi="0" copies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G&amp;A vs. Total G&amp;A Budget</a:t>
            </a:r>
          </a:p>
        </c:rich>
      </c:tx>
      <c:layout>
        <c:manualLayout>
          <c:xMode val="edge"/>
          <c:yMode val="edge"/>
          <c:x val="0.30883734530575951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51203591727752E-2"/>
          <c:y val="0.20424461968062604"/>
          <c:w val="0.88856916206542691"/>
          <c:h val="0.627175397807175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Entry'!$B$65</c:f>
              <c:strCache>
                <c:ptCount val="1"/>
                <c:pt idx="0">
                  <c:v>Total  G&amp;A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Entry'!$C$65:$N$65</c:f>
              <c:numCache>
                <c:formatCode>_(* #,##0_);_(* \(#,##0\);_(* "-"??_);_(@_)</c:formatCode>
                <c:ptCount val="12"/>
                <c:pt idx="0">
                  <c:v>3200</c:v>
                </c:pt>
                <c:pt idx="1">
                  <c:v>6700</c:v>
                </c:pt>
                <c:pt idx="2">
                  <c:v>10200</c:v>
                </c:pt>
                <c:pt idx="3">
                  <c:v>13700</c:v>
                </c:pt>
                <c:pt idx="4">
                  <c:v>17200</c:v>
                </c:pt>
                <c:pt idx="5">
                  <c:v>20700</c:v>
                </c:pt>
                <c:pt idx="6">
                  <c:v>24200</c:v>
                </c:pt>
                <c:pt idx="7">
                  <c:v>27700</c:v>
                </c:pt>
                <c:pt idx="8">
                  <c:v>31200</c:v>
                </c:pt>
                <c:pt idx="9">
                  <c:v>34700</c:v>
                </c:pt>
                <c:pt idx="10">
                  <c:v>38200</c:v>
                </c:pt>
                <c:pt idx="11">
                  <c:v>41700</c:v>
                </c:pt>
              </c:numCache>
            </c:numRef>
          </c:val>
        </c:ser>
        <c:ser>
          <c:idx val="0"/>
          <c:order val="1"/>
          <c:tx>
            <c:strRef>
              <c:f>'Data Entry'!$B$66</c:f>
              <c:strCache>
                <c:ptCount val="1"/>
                <c:pt idx="0">
                  <c:v>Total  G&amp;A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Entry'!$C$66:$N$66</c:f>
              <c:numCache>
                <c:formatCode>_(* #,##0_);_(* \(#,##0\);_(* "-"??_);_(@_)</c:formatCode>
                <c:ptCount val="12"/>
                <c:pt idx="0">
                  <c:v>1190</c:v>
                </c:pt>
                <c:pt idx="1">
                  <c:v>3356</c:v>
                </c:pt>
                <c:pt idx="2">
                  <c:v>9508</c:v>
                </c:pt>
                <c:pt idx="3">
                  <c:v>13002</c:v>
                </c:pt>
                <c:pt idx="4">
                  <c:v>15488</c:v>
                </c:pt>
                <c:pt idx="5">
                  <c:v>19690</c:v>
                </c:pt>
                <c:pt idx="6">
                  <c:v>21952</c:v>
                </c:pt>
                <c:pt idx="7">
                  <c:v>22464</c:v>
                </c:pt>
                <c:pt idx="8">
                  <c:v>28646</c:v>
                </c:pt>
                <c:pt idx="9">
                  <c:v>30868</c:v>
                </c:pt>
                <c:pt idx="10">
                  <c:v>33086</c:v>
                </c:pt>
                <c:pt idx="11">
                  <c:v>35792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175696"/>
        <c:axId val="412172952"/>
      </c:barChart>
      <c:lineChart>
        <c:grouping val="standard"/>
        <c:varyColors val="0"/>
        <c:ser>
          <c:idx val="2"/>
          <c:order val="2"/>
          <c:tx>
            <c:strRef>
              <c:f>'Data Entry'!$B$67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Entry'!$C$67:$N$67</c:f>
              <c:numCache>
                <c:formatCode>_(* #,##0_);_(* \(#,##0\);_(* "-"??_);_(@_)</c:formatCode>
                <c:ptCount val="12"/>
                <c:pt idx="0">
                  <c:v>2010</c:v>
                </c:pt>
                <c:pt idx="1">
                  <c:v>3344</c:v>
                </c:pt>
                <c:pt idx="2">
                  <c:v>692</c:v>
                </c:pt>
                <c:pt idx="3">
                  <c:v>698</c:v>
                </c:pt>
                <c:pt idx="4">
                  <c:v>1712</c:v>
                </c:pt>
                <c:pt idx="5">
                  <c:v>1010</c:v>
                </c:pt>
                <c:pt idx="6">
                  <c:v>2248</c:v>
                </c:pt>
                <c:pt idx="7">
                  <c:v>5236</c:v>
                </c:pt>
                <c:pt idx="8">
                  <c:v>2554</c:v>
                </c:pt>
                <c:pt idx="9">
                  <c:v>3832</c:v>
                </c:pt>
                <c:pt idx="10">
                  <c:v>5114</c:v>
                </c:pt>
                <c:pt idx="11">
                  <c:v>5908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74520"/>
        <c:axId val="412174912"/>
      </c:lineChart>
      <c:dateAx>
        <c:axId val="412175696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729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12172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75696"/>
        <c:crosses val="autoZero"/>
        <c:crossBetween val="between"/>
      </c:valAx>
      <c:catAx>
        <c:axId val="412174520"/>
        <c:scaling>
          <c:orientation val="minMax"/>
        </c:scaling>
        <c:delete val="1"/>
        <c:axPos val="b"/>
        <c:majorTickMark val="out"/>
        <c:minorTickMark val="none"/>
        <c:tickLblPos val="none"/>
        <c:crossAx val="412174912"/>
        <c:crosses val="autoZero"/>
        <c:auto val="1"/>
        <c:lblAlgn val="ctr"/>
        <c:lblOffset val="100"/>
        <c:noMultiLvlLbl val="0"/>
      </c:catAx>
      <c:valAx>
        <c:axId val="412174912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217452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206786307148258"/>
          <c:y val="0.91806925007958218"/>
          <c:w val="0.6688534506907593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Operating Expenses</a:t>
            </a:r>
          </a:p>
        </c:rich>
      </c:tx>
      <c:layout>
        <c:manualLayout>
          <c:xMode val="edge"/>
          <c:yMode val="edge"/>
          <c:x val="0.33212273755129207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9526571440709"/>
          <c:y val="0.19186615788180031"/>
          <c:w val="0.82253375853128441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Entry'!$B$57</c:f>
              <c:strCache>
                <c:ptCount val="1"/>
                <c:pt idx="0">
                  <c:v>     Operating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Entry'!$C$57:$N$57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Entry'!$B$58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Entry'!$C$58:$N$58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176088"/>
        <c:axId val="412173344"/>
      </c:barChart>
      <c:lineChart>
        <c:grouping val="standard"/>
        <c:varyColors val="0"/>
        <c:ser>
          <c:idx val="2"/>
          <c:order val="2"/>
          <c:tx>
            <c:strRef>
              <c:f>'Data Entry'!$B$59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Entry'!$C$59:$N$59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73736"/>
        <c:axId val="412174128"/>
      </c:lineChart>
      <c:dateAx>
        <c:axId val="412176088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733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1217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76088"/>
        <c:crosses val="autoZero"/>
        <c:crossBetween val="between"/>
      </c:valAx>
      <c:catAx>
        <c:axId val="412173736"/>
        <c:scaling>
          <c:orientation val="minMax"/>
        </c:scaling>
        <c:delete val="1"/>
        <c:axPos val="b"/>
        <c:majorTickMark val="out"/>
        <c:minorTickMark val="none"/>
        <c:tickLblPos val="none"/>
        <c:crossAx val="412174128"/>
        <c:crosses val="autoZero"/>
        <c:auto val="1"/>
        <c:lblAlgn val="ctr"/>
        <c:lblOffset val="100"/>
        <c:noMultiLvlLbl val="0"/>
      </c:catAx>
      <c:valAx>
        <c:axId val="412174128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217373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2184682775561023E-2"/>
          <c:y val="0.91806925007958218"/>
          <c:w val="0.87482542359255244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CC">
            <a:gamma/>
            <a:shade val="46275"/>
            <a:invGamma/>
          </a:srgbClr>
        </a:gs>
        <a:gs pos="50000">
          <a:srgbClr val="FFFFCC"/>
        </a:gs>
        <a:gs pos="100000">
          <a:srgbClr val="FFFFCC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Payroll Expenses </a:t>
            </a:r>
          </a:p>
        </c:rich>
      </c:tx>
      <c:layout>
        <c:manualLayout>
          <c:xMode val="edge"/>
          <c:yMode val="edge"/>
          <c:x val="0.35471563764427422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9818235178102"/>
          <c:y val="0.19186615788180031"/>
          <c:w val="0.82203941422323878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Entry'!$B$61</c:f>
              <c:strCache>
                <c:ptCount val="1"/>
                <c:pt idx="0">
                  <c:v>     Payroll Salaries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Entry'!$C$61:$N$61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Entry'!$B$62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Entry'!$C$62:$N$62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167072"/>
        <c:axId val="412161192"/>
      </c:barChart>
      <c:lineChart>
        <c:grouping val="standard"/>
        <c:varyColors val="0"/>
        <c:ser>
          <c:idx val="2"/>
          <c:order val="2"/>
          <c:tx>
            <c:strRef>
              <c:f>'Data Entry'!$B$63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Entry'!$C$63:$N$63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69424"/>
        <c:axId val="412170208"/>
      </c:lineChart>
      <c:dateAx>
        <c:axId val="412167072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11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12161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7072"/>
        <c:crosses val="autoZero"/>
        <c:crossBetween val="between"/>
      </c:valAx>
      <c:catAx>
        <c:axId val="412169424"/>
        <c:scaling>
          <c:orientation val="minMax"/>
        </c:scaling>
        <c:delete val="1"/>
        <c:axPos val="b"/>
        <c:majorTickMark val="out"/>
        <c:minorTickMark val="none"/>
        <c:tickLblPos val="none"/>
        <c:crossAx val="412170208"/>
        <c:crosses val="autoZero"/>
        <c:auto val="1"/>
        <c:lblAlgn val="ctr"/>
        <c:lblOffset val="100"/>
        <c:noMultiLvlLbl val="0"/>
      </c:catAx>
      <c:valAx>
        <c:axId val="412170208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21694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02098756183194"/>
          <c:y val="0.91806925007958218"/>
          <c:w val="0.81218620206645287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CC">
            <a:gamma/>
            <a:shade val="46275"/>
            <a:invGamma/>
          </a:srgbClr>
        </a:gs>
        <a:gs pos="50000">
          <a:srgbClr val="FFFFCC"/>
        </a:gs>
        <a:gs pos="100000">
          <a:srgbClr val="FFFFCC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Sales vs. Total Budget</a:t>
            </a:r>
          </a:p>
        </c:rich>
      </c:tx>
      <c:layout>
        <c:manualLayout>
          <c:xMode val="edge"/>
          <c:yMode val="edge"/>
          <c:x val="0.33354433293022018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56849100771988E-2"/>
          <c:y val="0.20424461968062604"/>
          <c:w val="0.90004026346249877"/>
          <c:h val="0.627175397807175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Entry'!$B$79</c:f>
              <c:strCache>
                <c:ptCount val="1"/>
                <c:pt idx="0">
                  <c:v>Total Sales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Entry'!$C$79:$N$79</c:f>
              <c:numCache>
                <c:formatCode>#,##0_);\(#,##0\)</c:formatCode>
                <c:ptCount val="12"/>
                <c:pt idx="0">
                  <c:v>3200</c:v>
                </c:pt>
                <c:pt idx="1">
                  <c:v>6700</c:v>
                </c:pt>
                <c:pt idx="2">
                  <c:v>10200</c:v>
                </c:pt>
                <c:pt idx="3">
                  <c:v>13700</c:v>
                </c:pt>
                <c:pt idx="4">
                  <c:v>17200</c:v>
                </c:pt>
                <c:pt idx="5">
                  <c:v>20700</c:v>
                </c:pt>
                <c:pt idx="6">
                  <c:v>24200</c:v>
                </c:pt>
                <c:pt idx="7">
                  <c:v>27700</c:v>
                </c:pt>
                <c:pt idx="8">
                  <c:v>31200</c:v>
                </c:pt>
                <c:pt idx="9">
                  <c:v>34700</c:v>
                </c:pt>
                <c:pt idx="10">
                  <c:v>38200</c:v>
                </c:pt>
                <c:pt idx="11">
                  <c:v>41700</c:v>
                </c:pt>
              </c:numCache>
            </c:numRef>
          </c:val>
        </c:ser>
        <c:ser>
          <c:idx val="0"/>
          <c:order val="1"/>
          <c:tx>
            <c:strRef>
              <c:f>'Data Entry'!$B$80</c:f>
              <c:strCache>
                <c:ptCount val="1"/>
                <c:pt idx="0">
                  <c:v>Total Sales Expense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Entry'!$C$80:$N$80</c:f>
              <c:numCache>
                <c:formatCode>#,##0_);\(#,##0\)</c:formatCode>
                <c:ptCount val="12"/>
                <c:pt idx="0">
                  <c:v>1190</c:v>
                </c:pt>
                <c:pt idx="1">
                  <c:v>3356</c:v>
                </c:pt>
                <c:pt idx="2">
                  <c:v>9508</c:v>
                </c:pt>
                <c:pt idx="3">
                  <c:v>13002</c:v>
                </c:pt>
                <c:pt idx="4">
                  <c:v>15488</c:v>
                </c:pt>
                <c:pt idx="5">
                  <c:v>19690</c:v>
                </c:pt>
                <c:pt idx="6">
                  <c:v>21952</c:v>
                </c:pt>
                <c:pt idx="7">
                  <c:v>22464</c:v>
                </c:pt>
                <c:pt idx="8">
                  <c:v>28646</c:v>
                </c:pt>
                <c:pt idx="9">
                  <c:v>30868</c:v>
                </c:pt>
                <c:pt idx="10">
                  <c:v>33086</c:v>
                </c:pt>
                <c:pt idx="11">
                  <c:v>35792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162368"/>
        <c:axId val="412170600"/>
      </c:barChart>
      <c:lineChart>
        <c:grouping val="standard"/>
        <c:varyColors val="0"/>
        <c:ser>
          <c:idx val="2"/>
          <c:order val="2"/>
          <c:tx>
            <c:strRef>
              <c:f>'Data Entry'!$B$81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Entry'!$C$81:$N$81</c:f>
              <c:numCache>
                <c:formatCode>_(* #,##0_);_(* \(#,##0\);_(* "-"??_);_(@_)</c:formatCode>
                <c:ptCount val="12"/>
                <c:pt idx="0">
                  <c:v>2010</c:v>
                </c:pt>
                <c:pt idx="1">
                  <c:v>3344</c:v>
                </c:pt>
                <c:pt idx="2">
                  <c:v>692</c:v>
                </c:pt>
                <c:pt idx="3">
                  <c:v>698</c:v>
                </c:pt>
                <c:pt idx="4">
                  <c:v>1712</c:v>
                </c:pt>
                <c:pt idx="5">
                  <c:v>1010</c:v>
                </c:pt>
                <c:pt idx="6">
                  <c:v>2248</c:v>
                </c:pt>
                <c:pt idx="7">
                  <c:v>5236</c:v>
                </c:pt>
                <c:pt idx="8">
                  <c:v>2554</c:v>
                </c:pt>
                <c:pt idx="9">
                  <c:v>3832</c:v>
                </c:pt>
                <c:pt idx="10">
                  <c:v>5114</c:v>
                </c:pt>
                <c:pt idx="11">
                  <c:v>5908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72168"/>
        <c:axId val="412171384"/>
      </c:lineChart>
      <c:catAx>
        <c:axId val="412162368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7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170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2368"/>
        <c:crosses val="autoZero"/>
        <c:crossBetween val="between"/>
      </c:valAx>
      <c:catAx>
        <c:axId val="412172168"/>
        <c:scaling>
          <c:orientation val="minMax"/>
        </c:scaling>
        <c:delete val="1"/>
        <c:axPos val="b"/>
        <c:majorTickMark val="out"/>
        <c:minorTickMark val="none"/>
        <c:tickLblPos val="none"/>
        <c:crossAx val="412171384"/>
        <c:crosses val="autoZero"/>
        <c:auto val="1"/>
        <c:lblAlgn val="ctr"/>
        <c:lblOffset val="100"/>
        <c:noMultiLvlLbl val="0"/>
      </c:catAx>
      <c:valAx>
        <c:axId val="41217138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21721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59541955899495"/>
          <c:y val="0.91806925007958218"/>
          <c:w val="0.75268073013089398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Operating Expenses</a:t>
            </a:r>
          </a:p>
        </c:rich>
      </c:tx>
      <c:layout>
        <c:manualLayout>
          <c:xMode val="edge"/>
          <c:yMode val="edge"/>
          <c:x val="0.33219400985733621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9818235178102"/>
          <c:y val="0.19186615788180031"/>
          <c:w val="0.82203941422323878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Entry'!$B$71</c:f>
              <c:strCache>
                <c:ptCount val="1"/>
                <c:pt idx="0">
                  <c:v>     Operating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Entry'!$C$71:$N$71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Entry'!$B$72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Entry'!$C$72:$N$72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164328"/>
        <c:axId val="412160408"/>
      </c:barChart>
      <c:lineChart>
        <c:grouping val="standard"/>
        <c:varyColors val="0"/>
        <c:ser>
          <c:idx val="2"/>
          <c:order val="2"/>
          <c:tx>
            <c:strRef>
              <c:f>'Data Entry'!$B$73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Entry'!$C$73:$N$73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68640"/>
        <c:axId val="412163544"/>
      </c:lineChart>
      <c:dateAx>
        <c:axId val="412164328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04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12160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4328"/>
        <c:crosses val="autoZero"/>
        <c:crossBetween val="between"/>
      </c:valAx>
      <c:catAx>
        <c:axId val="412168640"/>
        <c:scaling>
          <c:orientation val="minMax"/>
        </c:scaling>
        <c:delete val="1"/>
        <c:axPos val="b"/>
        <c:majorTickMark val="out"/>
        <c:minorTickMark val="none"/>
        <c:tickLblPos val="none"/>
        <c:crossAx val="412163544"/>
        <c:crosses val="autoZero"/>
        <c:auto val="1"/>
        <c:lblAlgn val="ctr"/>
        <c:lblOffset val="100"/>
        <c:noMultiLvlLbl val="0"/>
      </c:catAx>
      <c:valAx>
        <c:axId val="41216354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216864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342078150763231E-2"/>
          <c:y val="0.91806925007958218"/>
          <c:w val="0.87130547500716515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99CC00">
            <a:gamma/>
            <a:shade val="46275"/>
            <a:invGamma/>
          </a:srgbClr>
        </a:gs>
        <a:gs pos="50000">
          <a:srgbClr val="99CC00"/>
        </a:gs>
        <a:gs pos="100000">
          <a:srgbClr val="99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Payroll Expenses</a:t>
            </a:r>
          </a:p>
        </c:rich>
      </c:tx>
      <c:layout>
        <c:manualLayout>
          <c:xMode val="edge"/>
          <c:yMode val="edge"/>
          <c:x val="0.35471563764427422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9818235178102"/>
          <c:y val="0.19186615788180031"/>
          <c:w val="0.82203941422323878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Entry'!$B$75</c:f>
              <c:strCache>
                <c:ptCount val="1"/>
                <c:pt idx="0">
                  <c:v>     Payroll Salaries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Entry'!$C$75:$N$75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Entry'!$B$76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Entry'!$C$76:$N$76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169032"/>
        <c:axId val="412163936"/>
      </c:barChart>
      <c:lineChart>
        <c:grouping val="standard"/>
        <c:varyColors val="0"/>
        <c:ser>
          <c:idx val="2"/>
          <c:order val="2"/>
          <c:tx>
            <c:strRef>
              <c:f>'Data Entry'!$B$77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Entry'!$C$77:$N$77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64720"/>
        <c:axId val="412169816"/>
      </c:lineChart>
      <c:dateAx>
        <c:axId val="412169032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39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1216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9032"/>
        <c:crosses val="autoZero"/>
        <c:crossBetween val="between"/>
      </c:valAx>
      <c:catAx>
        <c:axId val="412164720"/>
        <c:scaling>
          <c:orientation val="minMax"/>
        </c:scaling>
        <c:delete val="1"/>
        <c:axPos val="b"/>
        <c:majorTickMark val="out"/>
        <c:minorTickMark val="none"/>
        <c:tickLblPos val="none"/>
        <c:crossAx val="412169816"/>
        <c:crosses val="autoZero"/>
        <c:auto val="1"/>
        <c:lblAlgn val="ctr"/>
        <c:lblOffset val="100"/>
        <c:noMultiLvlLbl val="0"/>
      </c:catAx>
      <c:valAx>
        <c:axId val="412169816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216472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02098756183194"/>
          <c:y val="0.91806925007958218"/>
          <c:w val="0.81218620206645287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99CC00">
            <a:gamma/>
            <a:shade val="46275"/>
            <a:invGamma/>
          </a:srgbClr>
        </a:gs>
        <a:gs pos="50000">
          <a:srgbClr val="99CC00"/>
        </a:gs>
        <a:gs pos="100000">
          <a:srgbClr val="99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orientation="landscape" horizontalDpi="0" verticalDpi="0" copies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Marketing Expenses vs. Total Marketing Expense Budget</a:t>
            </a:r>
          </a:p>
        </c:rich>
      </c:tx>
      <c:layout>
        <c:manualLayout>
          <c:xMode val="edge"/>
          <c:yMode val="edge"/>
          <c:x val="0.13588843193453409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56849100771988E-2"/>
          <c:y val="0.20424461968062604"/>
          <c:w val="0.89386351655638363"/>
          <c:h val="0.627175397807175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Entry'!$B$93</c:f>
              <c:strCache>
                <c:ptCount val="1"/>
                <c:pt idx="0">
                  <c:v>Total Marketing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Entry'!$C$93:$N$93</c:f>
              <c:numCache>
                <c:formatCode>#,##0_);\(#,##0\)</c:formatCode>
                <c:ptCount val="12"/>
                <c:pt idx="0">
                  <c:v>3200</c:v>
                </c:pt>
                <c:pt idx="1">
                  <c:v>6700</c:v>
                </c:pt>
                <c:pt idx="2">
                  <c:v>10200</c:v>
                </c:pt>
                <c:pt idx="3">
                  <c:v>13700</c:v>
                </c:pt>
                <c:pt idx="4">
                  <c:v>17200</c:v>
                </c:pt>
                <c:pt idx="5">
                  <c:v>20700</c:v>
                </c:pt>
                <c:pt idx="6">
                  <c:v>24200</c:v>
                </c:pt>
                <c:pt idx="7">
                  <c:v>27700</c:v>
                </c:pt>
                <c:pt idx="8">
                  <c:v>31200</c:v>
                </c:pt>
                <c:pt idx="9">
                  <c:v>34700</c:v>
                </c:pt>
                <c:pt idx="10">
                  <c:v>38200</c:v>
                </c:pt>
                <c:pt idx="11">
                  <c:v>41700</c:v>
                </c:pt>
              </c:numCache>
            </c:numRef>
          </c:val>
        </c:ser>
        <c:ser>
          <c:idx val="0"/>
          <c:order val="1"/>
          <c:tx>
            <c:strRef>
              <c:f>'Data Entry'!$B$94</c:f>
              <c:strCache>
                <c:ptCount val="1"/>
                <c:pt idx="0">
                  <c:v>Total Marketing Expense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Entry'!$C$94:$N$94</c:f>
              <c:numCache>
                <c:formatCode>#,##0_);\(#,##0\)</c:formatCode>
                <c:ptCount val="12"/>
                <c:pt idx="0">
                  <c:v>1190</c:v>
                </c:pt>
                <c:pt idx="1">
                  <c:v>3356</c:v>
                </c:pt>
                <c:pt idx="2">
                  <c:v>9508</c:v>
                </c:pt>
                <c:pt idx="3">
                  <c:v>13002</c:v>
                </c:pt>
                <c:pt idx="4">
                  <c:v>15488</c:v>
                </c:pt>
                <c:pt idx="5">
                  <c:v>19690</c:v>
                </c:pt>
                <c:pt idx="6">
                  <c:v>21952</c:v>
                </c:pt>
                <c:pt idx="7">
                  <c:v>22464</c:v>
                </c:pt>
                <c:pt idx="8">
                  <c:v>28646</c:v>
                </c:pt>
                <c:pt idx="9">
                  <c:v>30868</c:v>
                </c:pt>
                <c:pt idx="10">
                  <c:v>33086</c:v>
                </c:pt>
                <c:pt idx="11">
                  <c:v>35792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161584"/>
        <c:axId val="412161976"/>
      </c:barChart>
      <c:lineChart>
        <c:grouping val="standard"/>
        <c:varyColors val="0"/>
        <c:ser>
          <c:idx val="2"/>
          <c:order val="2"/>
          <c:tx>
            <c:strRef>
              <c:f>'Data Entry'!$B$95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Entry'!$C$95:$N$95</c:f>
              <c:numCache>
                <c:formatCode>_(* #,##0_);_(* \(#,##0\);_(* "-"??_);_(@_)</c:formatCode>
                <c:ptCount val="12"/>
                <c:pt idx="0">
                  <c:v>2010</c:v>
                </c:pt>
                <c:pt idx="1">
                  <c:v>3344</c:v>
                </c:pt>
                <c:pt idx="2">
                  <c:v>692</c:v>
                </c:pt>
                <c:pt idx="3">
                  <c:v>698</c:v>
                </c:pt>
                <c:pt idx="4">
                  <c:v>1712</c:v>
                </c:pt>
                <c:pt idx="5">
                  <c:v>1010</c:v>
                </c:pt>
                <c:pt idx="6">
                  <c:v>2248</c:v>
                </c:pt>
                <c:pt idx="7">
                  <c:v>5236</c:v>
                </c:pt>
                <c:pt idx="8">
                  <c:v>2554</c:v>
                </c:pt>
                <c:pt idx="9">
                  <c:v>3832</c:v>
                </c:pt>
                <c:pt idx="10">
                  <c:v>5114</c:v>
                </c:pt>
                <c:pt idx="11">
                  <c:v>5908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63152"/>
        <c:axId val="412162760"/>
      </c:lineChart>
      <c:dateAx>
        <c:axId val="412161584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19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12161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1584"/>
        <c:crosses val="autoZero"/>
        <c:crossBetween val="between"/>
      </c:valAx>
      <c:catAx>
        <c:axId val="412163152"/>
        <c:scaling>
          <c:orientation val="minMax"/>
        </c:scaling>
        <c:delete val="1"/>
        <c:axPos val="b"/>
        <c:majorTickMark val="out"/>
        <c:minorTickMark val="none"/>
        <c:tickLblPos val="none"/>
        <c:crossAx val="412162760"/>
        <c:crosses val="autoZero"/>
        <c:auto val="1"/>
        <c:lblAlgn val="ctr"/>
        <c:lblOffset val="100"/>
        <c:noMultiLvlLbl val="0"/>
      </c:catAx>
      <c:valAx>
        <c:axId val="41216276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216315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77015329198516"/>
          <c:y val="0.91806925007958218"/>
          <c:w val="0.82415451575879761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Operating Expenses</a:t>
            </a:r>
          </a:p>
        </c:rich>
      </c:tx>
      <c:layout>
        <c:manualLayout>
          <c:xMode val="edge"/>
          <c:yMode val="edge"/>
          <c:x val="0.33212273755129207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9526571440709"/>
          <c:y val="0.19186615788180031"/>
          <c:w val="0.82253375853128441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Entry'!$B$85</c:f>
              <c:strCache>
                <c:ptCount val="1"/>
                <c:pt idx="0">
                  <c:v>     Operating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Entry'!$C$85:$N$85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Entry'!$B$86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Entry'!$C$86:$N$86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165896"/>
        <c:axId val="412166680"/>
      </c:barChart>
      <c:lineChart>
        <c:grouping val="standard"/>
        <c:varyColors val="0"/>
        <c:ser>
          <c:idx val="2"/>
          <c:order val="2"/>
          <c:tx>
            <c:strRef>
              <c:f>'Data Entry'!$B$87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Entry'!$C$87:$N$87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67464"/>
        <c:axId val="412167856"/>
      </c:lineChart>
      <c:dateAx>
        <c:axId val="412165896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6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12166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5896"/>
        <c:crosses val="autoZero"/>
        <c:crossBetween val="between"/>
      </c:valAx>
      <c:catAx>
        <c:axId val="412167464"/>
        <c:scaling>
          <c:orientation val="minMax"/>
        </c:scaling>
        <c:delete val="1"/>
        <c:axPos val="b"/>
        <c:majorTickMark val="out"/>
        <c:minorTickMark val="none"/>
        <c:tickLblPos val="none"/>
        <c:crossAx val="412167856"/>
        <c:crosses val="autoZero"/>
        <c:auto val="1"/>
        <c:lblAlgn val="ctr"/>
        <c:lblOffset val="100"/>
        <c:noMultiLvlLbl val="0"/>
      </c:catAx>
      <c:valAx>
        <c:axId val="412167856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21674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2184682775561023E-2"/>
          <c:y val="0.91806925007958218"/>
          <c:w val="0.87482542359255244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33CCCC">
            <a:gamma/>
            <a:shade val="46275"/>
            <a:invGamma/>
          </a:srgbClr>
        </a:gs>
        <a:gs pos="50000">
          <a:srgbClr val="33CCCC"/>
        </a:gs>
        <a:gs pos="100000">
          <a:srgbClr val="33CCCC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2</a:t>
            </a:r>
          </a:p>
        </c:rich>
      </c:tx>
      <c:layout>
        <c:manualLayout>
          <c:xMode val="edge"/>
          <c:yMode val="edge"/>
          <c:x val="0.36745494367376996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9526571440709"/>
          <c:y val="0.19186615788180031"/>
          <c:w val="0.82253375853128441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Entry'!$B$9</c:f>
              <c:strCache>
                <c:ptCount val="1"/>
                <c:pt idx="0">
                  <c:v>Sales by Product Line 2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Entry'!$C$9:$N$9</c:f>
              <c:numCache>
                <c:formatCode>_(* #,##0_);_(* \(#,##0\);_(* "-"??_);_(@_)</c:formatCode>
                <c:ptCount val="12"/>
                <c:pt idx="0">
                  <c:v>2600</c:v>
                </c:pt>
                <c:pt idx="1">
                  <c:v>3350</c:v>
                </c:pt>
                <c:pt idx="2">
                  <c:v>4100</c:v>
                </c:pt>
                <c:pt idx="3">
                  <c:v>4850</c:v>
                </c:pt>
                <c:pt idx="4">
                  <c:v>5600</c:v>
                </c:pt>
                <c:pt idx="5">
                  <c:v>6350</c:v>
                </c:pt>
                <c:pt idx="6">
                  <c:v>7100</c:v>
                </c:pt>
                <c:pt idx="7">
                  <c:v>7850</c:v>
                </c:pt>
                <c:pt idx="8">
                  <c:v>8600</c:v>
                </c:pt>
                <c:pt idx="9">
                  <c:v>9350</c:v>
                </c:pt>
                <c:pt idx="10">
                  <c:v>10100</c:v>
                </c:pt>
                <c:pt idx="11">
                  <c:v>10850</c:v>
                </c:pt>
              </c:numCache>
            </c:numRef>
          </c:val>
        </c:ser>
        <c:ser>
          <c:idx val="0"/>
          <c:order val="1"/>
          <c:tx>
            <c:strRef>
              <c:f>'Data Entry'!$B$10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Entry'!$C$10:$N$10</c:f>
              <c:numCache>
                <c:formatCode>_(* #,##0_);_(* \(#,##0\);_(* "-"??_);_(@_)</c:formatCode>
                <c:ptCount val="12"/>
                <c:pt idx="0">
                  <c:v>1595</c:v>
                </c:pt>
                <c:pt idx="1">
                  <c:v>1678</c:v>
                </c:pt>
                <c:pt idx="2">
                  <c:v>2754</c:v>
                </c:pt>
                <c:pt idx="3">
                  <c:v>3168</c:v>
                </c:pt>
                <c:pt idx="4">
                  <c:v>3747.5</c:v>
                </c:pt>
                <c:pt idx="5">
                  <c:v>4327</c:v>
                </c:pt>
                <c:pt idx="6">
                  <c:v>4906.5</c:v>
                </c:pt>
                <c:pt idx="7">
                  <c:v>5486</c:v>
                </c:pt>
                <c:pt idx="8">
                  <c:v>6065.5</c:v>
                </c:pt>
                <c:pt idx="9">
                  <c:v>6645</c:v>
                </c:pt>
                <c:pt idx="10">
                  <c:v>7224.5</c:v>
                </c:pt>
                <c:pt idx="11">
                  <c:v>7804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162720"/>
        <c:axId val="617163112"/>
      </c:barChart>
      <c:lineChart>
        <c:grouping val="standard"/>
        <c:varyColors val="0"/>
        <c:ser>
          <c:idx val="2"/>
          <c:order val="2"/>
          <c:tx>
            <c:strRef>
              <c:f>'Data Entry'!$B$11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Entry'!$C$11:$N$11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1346</c:v>
                </c:pt>
                <c:pt idx="3">
                  <c:v>1682</c:v>
                </c:pt>
                <c:pt idx="4">
                  <c:v>1852.5</c:v>
                </c:pt>
                <c:pt idx="5">
                  <c:v>2023</c:v>
                </c:pt>
                <c:pt idx="6">
                  <c:v>2193.5</c:v>
                </c:pt>
                <c:pt idx="7">
                  <c:v>2364</c:v>
                </c:pt>
                <c:pt idx="8">
                  <c:v>2534.5</c:v>
                </c:pt>
                <c:pt idx="9">
                  <c:v>2705</c:v>
                </c:pt>
                <c:pt idx="10">
                  <c:v>2875.5</c:v>
                </c:pt>
                <c:pt idx="11">
                  <c:v>3046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163504"/>
        <c:axId val="617163896"/>
      </c:lineChart>
      <c:dateAx>
        <c:axId val="617162720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71631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17163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7162720"/>
        <c:crosses val="autoZero"/>
        <c:crossBetween val="between"/>
      </c:valAx>
      <c:catAx>
        <c:axId val="617163504"/>
        <c:scaling>
          <c:orientation val="minMax"/>
        </c:scaling>
        <c:delete val="1"/>
        <c:axPos val="b"/>
        <c:majorTickMark val="out"/>
        <c:minorTickMark val="none"/>
        <c:tickLblPos val="none"/>
        <c:crossAx val="617163896"/>
        <c:crosses val="autoZero"/>
        <c:auto val="1"/>
        <c:lblAlgn val="ctr"/>
        <c:lblOffset val="100"/>
        <c:noMultiLvlLbl val="0"/>
      </c:catAx>
      <c:valAx>
        <c:axId val="617163896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1716350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9358106285762789E-2"/>
          <c:y val="0.91806925007958218"/>
          <c:w val="0.88047857657214801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Payroll Expenses</a:t>
            </a:r>
          </a:p>
        </c:rich>
      </c:tx>
      <c:layout>
        <c:manualLayout>
          <c:xMode val="edge"/>
          <c:yMode val="edge"/>
          <c:x val="0.35471563764427422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9818235178102"/>
          <c:y val="0.19186615788180031"/>
          <c:w val="0.82203941422323878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Entry'!$B$89</c:f>
              <c:strCache>
                <c:ptCount val="1"/>
                <c:pt idx="0">
                  <c:v>     Payroll Salaries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Entry'!$C$89:$N$89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Entry'!$B$90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Entry'!$C$90:$N$90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168248"/>
        <c:axId val="619041344"/>
      </c:barChart>
      <c:lineChart>
        <c:grouping val="standard"/>
        <c:varyColors val="0"/>
        <c:ser>
          <c:idx val="2"/>
          <c:order val="2"/>
          <c:tx>
            <c:strRef>
              <c:f>'Data Entry'!$B$91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Entry'!$C$91:$N$91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39776"/>
        <c:axId val="619038208"/>
      </c:lineChart>
      <c:dateAx>
        <c:axId val="412168248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0413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1904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2168248"/>
        <c:crosses val="autoZero"/>
        <c:crossBetween val="between"/>
      </c:valAx>
      <c:catAx>
        <c:axId val="619039776"/>
        <c:scaling>
          <c:orientation val="minMax"/>
        </c:scaling>
        <c:delete val="1"/>
        <c:axPos val="b"/>
        <c:majorTickMark val="out"/>
        <c:minorTickMark val="none"/>
        <c:tickLblPos val="none"/>
        <c:crossAx val="619038208"/>
        <c:crosses val="autoZero"/>
        <c:auto val="1"/>
        <c:lblAlgn val="ctr"/>
        <c:lblOffset val="100"/>
        <c:noMultiLvlLbl val="0"/>
      </c:catAx>
      <c:valAx>
        <c:axId val="619038208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190397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202098756183194"/>
          <c:y val="0.91806925007958218"/>
          <c:w val="0.81218620206645287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33CCCC">
            <a:gamma/>
            <a:shade val="46275"/>
            <a:invGamma/>
          </a:srgbClr>
        </a:gs>
        <a:gs pos="50000">
          <a:srgbClr val="33CCCC"/>
        </a:gs>
        <a:gs pos="100000">
          <a:srgbClr val="33CCCC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R&amp;D Expenses vs. Total R&amp;D Expenses Budget</a:t>
            </a:r>
          </a:p>
        </c:rich>
      </c:tx>
      <c:layout>
        <c:manualLayout>
          <c:xMode val="edge"/>
          <c:yMode val="edge"/>
          <c:x val="0.18971436925925225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51203591727752E-2"/>
          <c:y val="0.20424461968062604"/>
          <c:w val="0.88856916206542691"/>
          <c:h val="0.627175397807175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Entry'!$B$107</c:f>
              <c:strCache>
                <c:ptCount val="1"/>
                <c:pt idx="0">
                  <c:v>Total  Research &amp; Development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Entry'!$C$107:$N$107</c:f>
              <c:numCache>
                <c:formatCode>_(* #,##0_);_(* \(#,##0\);_(* "-"??_);_(@_)</c:formatCode>
                <c:ptCount val="12"/>
                <c:pt idx="0">
                  <c:v>3200</c:v>
                </c:pt>
                <c:pt idx="1">
                  <c:v>6700</c:v>
                </c:pt>
                <c:pt idx="2">
                  <c:v>10200</c:v>
                </c:pt>
                <c:pt idx="3">
                  <c:v>13700</c:v>
                </c:pt>
                <c:pt idx="4">
                  <c:v>17200</c:v>
                </c:pt>
                <c:pt idx="5">
                  <c:v>20700</c:v>
                </c:pt>
                <c:pt idx="6">
                  <c:v>24200</c:v>
                </c:pt>
                <c:pt idx="7">
                  <c:v>27700</c:v>
                </c:pt>
                <c:pt idx="8">
                  <c:v>31200</c:v>
                </c:pt>
                <c:pt idx="9">
                  <c:v>34700</c:v>
                </c:pt>
                <c:pt idx="10">
                  <c:v>38200</c:v>
                </c:pt>
                <c:pt idx="11">
                  <c:v>41700</c:v>
                </c:pt>
              </c:numCache>
            </c:numRef>
          </c:val>
        </c:ser>
        <c:ser>
          <c:idx val="0"/>
          <c:order val="1"/>
          <c:tx>
            <c:strRef>
              <c:f>'Data Entry'!$B$108</c:f>
              <c:strCache>
                <c:ptCount val="1"/>
                <c:pt idx="0">
                  <c:v>Total  R&amp;D Expenses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Entry'!$C$108:$N$108</c:f>
              <c:numCache>
                <c:formatCode>_(* #,##0_);_(* \(#,##0\);_(* "-"??_);_(@_)</c:formatCode>
                <c:ptCount val="12"/>
                <c:pt idx="0">
                  <c:v>1190</c:v>
                </c:pt>
                <c:pt idx="1">
                  <c:v>3356</c:v>
                </c:pt>
                <c:pt idx="2">
                  <c:v>9508</c:v>
                </c:pt>
                <c:pt idx="3">
                  <c:v>13002</c:v>
                </c:pt>
                <c:pt idx="4">
                  <c:v>15488</c:v>
                </c:pt>
                <c:pt idx="5">
                  <c:v>19690</c:v>
                </c:pt>
                <c:pt idx="6">
                  <c:v>21952</c:v>
                </c:pt>
                <c:pt idx="7">
                  <c:v>22464</c:v>
                </c:pt>
                <c:pt idx="8">
                  <c:v>28646</c:v>
                </c:pt>
                <c:pt idx="9">
                  <c:v>30868</c:v>
                </c:pt>
                <c:pt idx="10">
                  <c:v>33086</c:v>
                </c:pt>
                <c:pt idx="11">
                  <c:v>35792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038600"/>
        <c:axId val="619040560"/>
      </c:barChart>
      <c:lineChart>
        <c:grouping val="standard"/>
        <c:varyColors val="0"/>
        <c:ser>
          <c:idx val="2"/>
          <c:order val="2"/>
          <c:tx>
            <c:strRef>
              <c:f>'Data Entry'!$B$109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Entry'!$C$109:$N$109</c:f>
              <c:numCache>
                <c:formatCode>_(* #,##0_);_(* \(#,##0\);_(* "-"??_);_(@_)</c:formatCode>
                <c:ptCount val="12"/>
                <c:pt idx="0">
                  <c:v>2010</c:v>
                </c:pt>
                <c:pt idx="1">
                  <c:v>3344</c:v>
                </c:pt>
                <c:pt idx="2">
                  <c:v>692</c:v>
                </c:pt>
                <c:pt idx="3">
                  <c:v>698</c:v>
                </c:pt>
                <c:pt idx="4">
                  <c:v>1712</c:v>
                </c:pt>
                <c:pt idx="5">
                  <c:v>1010</c:v>
                </c:pt>
                <c:pt idx="6">
                  <c:v>2248</c:v>
                </c:pt>
                <c:pt idx="7">
                  <c:v>5236</c:v>
                </c:pt>
                <c:pt idx="8">
                  <c:v>2554</c:v>
                </c:pt>
                <c:pt idx="9">
                  <c:v>3832</c:v>
                </c:pt>
                <c:pt idx="10">
                  <c:v>5114</c:v>
                </c:pt>
                <c:pt idx="11">
                  <c:v>5908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40168"/>
        <c:axId val="619039384"/>
      </c:lineChart>
      <c:dateAx>
        <c:axId val="619038600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0405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1904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038600"/>
        <c:crosses val="autoZero"/>
        <c:crossBetween val="between"/>
      </c:valAx>
      <c:catAx>
        <c:axId val="619040168"/>
        <c:scaling>
          <c:orientation val="minMax"/>
        </c:scaling>
        <c:delete val="1"/>
        <c:axPos val="b"/>
        <c:majorTickMark val="out"/>
        <c:minorTickMark val="none"/>
        <c:tickLblPos val="none"/>
        <c:crossAx val="619039384"/>
        <c:crosses val="autoZero"/>
        <c:auto val="1"/>
        <c:lblAlgn val="ctr"/>
        <c:lblOffset val="100"/>
        <c:noMultiLvlLbl val="0"/>
      </c:catAx>
      <c:valAx>
        <c:axId val="61903938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190401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5295696606372481E-2"/>
          <c:y val="0.91806925007958218"/>
          <c:w val="0.92915921316275563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Operating Expenses</a:t>
            </a:r>
          </a:p>
        </c:rich>
      </c:tx>
      <c:layout>
        <c:manualLayout>
          <c:xMode val="edge"/>
          <c:yMode val="edge"/>
          <c:x val="0.33212273755129207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9526571440709"/>
          <c:y val="0.19186615788180031"/>
          <c:w val="0.82253375853128441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Entry'!$B$99</c:f>
              <c:strCache>
                <c:ptCount val="1"/>
                <c:pt idx="0">
                  <c:v>     Operating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Entry'!$C$99:$N$99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Entry'!$B$100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Entry'!$C$100:$N$100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029976"/>
        <c:axId val="619034288"/>
      </c:barChart>
      <c:lineChart>
        <c:grouping val="standard"/>
        <c:varyColors val="0"/>
        <c:ser>
          <c:idx val="2"/>
          <c:order val="2"/>
          <c:tx>
            <c:strRef>
              <c:f>'Data Entry'!$B$101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Entry'!$C$101:$N$101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30368"/>
        <c:axId val="619036248"/>
      </c:lineChart>
      <c:dateAx>
        <c:axId val="619029976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0342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19034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029976"/>
        <c:crosses val="autoZero"/>
        <c:crossBetween val="between"/>
      </c:valAx>
      <c:catAx>
        <c:axId val="619030368"/>
        <c:scaling>
          <c:orientation val="minMax"/>
        </c:scaling>
        <c:delete val="1"/>
        <c:axPos val="b"/>
        <c:majorTickMark val="out"/>
        <c:minorTickMark val="none"/>
        <c:tickLblPos val="none"/>
        <c:crossAx val="619036248"/>
        <c:crosses val="autoZero"/>
        <c:auto val="1"/>
        <c:lblAlgn val="ctr"/>
        <c:lblOffset val="100"/>
        <c:noMultiLvlLbl val="0"/>
      </c:catAx>
      <c:valAx>
        <c:axId val="619036248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190303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2184682775561023E-2"/>
          <c:y val="0.91806925007958218"/>
          <c:w val="0.87482542359255244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00CCFF">
            <a:gamma/>
            <a:shade val="46275"/>
            <a:invGamma/>
          </a:srgbClr>
        </a:gs>
        <a:gs pos="50000">
          <a:srgbClr val="00CCFF"/>
        </a:gs>
        <a:gs pos="100000">
          <a:srgbClr val="00CC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Payroll Expenses</a:t>
            </a:r>
          </a:p>
        </c:rich>
      </c:tx>
      <c:layout>
        <c:manualLayout>
          <c:xMode val="edge"/>
          <c:yMode val="edge"/>
          <c:x val="0.35473534946967761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9526571440709"/>
          <c:y val="0.19186615788180031"/>
          <c:w val="0.82253375853128441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Entry'!$B$103</c:f>
              <c:strCache>
                <c:ptCount val="1"/>
                <c:pt idx="0">
                  <c:v>     Payroll Salaries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Entry'!$C$103:$N$103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Entry'!$B$104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Entry'!$C$104:$N$104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026448"/>
        <c:axId val="619031152"/>
      </c:barChart>
      <c:lineChart>
        <c:grouping val="standard"/>
        <c:varyColors val="0"/>
        <c:ser>
          <c:idx val="2"/>
          <c:order val="2"/>
          <c:tx>
            <c:strRef>
              <c:f>'Data Entry'!$B$105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Entry'!$C$105:$N$105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31544"/>
        <c:axId val="619033504"/>
      </c:lineChart>
      <c:dateAx>
        <c:axId val="619026448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0311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1903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026448"/>
        <c:crosses val="autoZero"/>
        <c:crossBetween val="between"/>
      </c:valAx>
      <c:catAx>
        <c:axId val="619031544"/>
        <c:scaling>
          <c:orientation val="minMax"/>
        </c:scaling>
        <c:delete val="1"/>
        <c:axPos val="b"/>
        <c:majorTickMark val="out"/>
        <c:minorTickMark val="none"/>
        <c:tickLblPos val="none"/>
        <c:crossAx val="619033504"/>
        <c:crosses val="autoZero"/>
        <c:auto val="1"/>
        <c:lblAlgn val="ctr"/>
        <c:lblOffset val="100"/>
        <c:noMultiLvlLbl val="0"/>
      </c:catAx>
      <c:valAx>
        <c:axId val="61903350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190315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2218422042052"/>
          <c:y val="0.91806925007958218"/>
          <c:w val="0.81546731730678879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00CCFF">
            <a:gamma/>
            <a:shade val="46275"/>
            <a:invGamma/>
          </a:srgbClr>
        </a:gs>
        <a:gs pos="50000">
          <a:srgbClr val="00CCFF"/>
        </a:gs>
        <a:gs pos="100000">
          <a:srgbClr val="00CC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Financial Summary  </a:t>
            </a:r>
          </a:p>
        </c:rich>
      </c:tx>
      <c:layout>
        <c:manualLayout>
          <c:xMode val="edge"/>
          <c:yMode val="edge"/>
          <c:x val="0.38384070059430103"/>
          <c:y val="3.07647267852913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65187464943608"/>
          <c:y val="0.20304719678292318"/>
          <c:w val="0.87356849100771861"/>
          <c:h val="0.660416134990920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Entry'!$B$29</c:f>
              <c:strCache>
                <c:ptCount val="1"/>
                <c:pt idx="0">
                  <c:v>Total Sales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Entry'!$C$29:$M$29</c:f>
              <c:numCache>
                <c:formatCode>_(* #,##0_);_(* \(#,##0\);_(* "-"??_);_(@_)</c:formatCode>
                <c:ptCount val="11"/>
                <c:pt idx="0">
                  <c:v>25000</c:v>
                </c:pt>
                <c:pt idx="1">
                  <c:v>30100</c:v>
                </c:pt>
                <c:pt idx="2">
                  <c:v>39600</c:v>
                </c:pt>
                <c:pt idx="3">
                  <c:v>49100</c:v>
                </c:pt>
                <c:pt idx="4">
                  <c:v>60400</c:v>
                </c:pt>
                <c:pt idx="5">
                  <c:v>64580</c:v>
                </c:pt>
                <c:pt idx="6">
                  <c:v>75760</c:v>
                </c:pt>
                <c:pt idx="7">
                  <c:v>82273.333333333299</c:v>
                </c:pt>
                <c:pt idx="8">
                  <c:v>87433.333333333299</c:v>
                </c:pt>
                <c:pt idx="9">
                  <c:v>96433.333333333299</c:v>
                </c:pt>
                <c:pt idx="10">
                  <c:v>105433.3333333333</c:v>
                </c:pt>
              </c:numCache>
            </c:numRef>
          </c:val>
        </c:ser>
        <c:ser>
          <c:idx val="0"/>
          <c:order val="1"/>
          <c:tx>
            <c:strRef>
              <c:f>'Data Entry'!$B$114</c:f>
              <c:strCache>
                <c:ptCount val="1"/>
                <c:pt idx="0">
                  <c:v>Total All Operating Expenses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Entry'!$C$114:$N$114</c:f>
              <c:numCache>
                <c:formatCode>_(* #,##0_);_(* \(#,##0\);_(* "-"??_);_(@_)</c:formatCode>
                <c:ptCount val="12"/>
                <c:pt idx="0">
                  <c:v>19200</c:v>
                </c:pt>
                <c:pt idx="1">
                  <c:v>40200</c:v>
                </c:pt>
                <c:pt idx="2">
                  <c:v>61200</c:v>
                </c:pt>
                <c:pt idx="3">
                  <c:v>82200</c:v>
                </c:pt>
                <c:pt idx="4">
                  <c:v>103200</c:v>
                </c:pt>
                <c:pt idx="5">
                  <c:v>124200</c:v>
                </c:pt>
                <c:pt idx="6">
                  <c:v>145200</c:v>
                </c:pt>
                <c:pt idx="7">
                  <c:v>166200</c:v>
                </c:pt>
                <c:pt idx="8">
                  <c:v>187200</c:v>
                </c:pt>
                <c:pt idx="9">
                  <c:v>208200</c:v>
                </c:pt>
                <c:pt idx="10">
                  <c:v>229200</c:v>
                </c:pt>
                <c:pt idx="11">
                  <c:v>250200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026840"/>
        <c:axId val="619034680"/>
      </c:barChart>
      <c:lineChart>
        <c:grouping val="standard"/>
        <c:varyColors val="0"/>
        <c:ser>
          <c:idx val="2"/>
          <c:order val="2"/>
          <c:tx>
            <c:strRef>
              <c:f>'Data Entry'!$B$116</c:f>
              <c:strCache>
                <c:ptCount val="1"/>
                <c:pt idx="0">
                  <c:v>EBIT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Entry'!$C$116:$N$116</c:f>
              <c:numCache>
                <c:formatCode>_(* #,##0_);_(* \(#,##0\);_(* "-"??_);_(@_)</c:formatCode>
                <c:ptCount val="12"/>
                <c:pt idx="0">
                  <c:v>5800</c:v>
                </c:pt>
                <c:pt idx="1">
                  <c:v>-10100</c:v>
                </c:pt>
                <c:pt idx="2">
                  <c:v>-21600</c:v>
                </c:pt>
                <c:pt idx="3">
                  <c:v>-33100</c:v>
                </c:pt>
                <c:pt idx="4">
                  <c:v>-42800</c:v>
                </c:pt>
                <c:pt idx="5">
                  <c:v>-59620</c:v>
                </c:pt>
                <c:pt idx="6">
                  <c:v>-69440</c:v>
                </c:pt>
                <c:pt idx="7">
                  <c:v>-83926.666666666701</c:v>
                </c:pt>
                <c:pt idx="8">
                  <c:v>-99766.666666666701</c:v>
                </c:pt>
                <c:pt idx="9">
                  <c:v>-111766.6666666667</c:v>
                </c:pt>
                <c:pt idx="10">
                  <c:v>-123766.6666666667</c:v>
                </c:pt>
                <c:pt idx="11">
                  <c:v>-135766.66666666669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32328"/>
        <c:axId val="619032720"/>
      </c:lineChart>
      <c:dateAx>
        <c:axId val="619026840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034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19034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026840"/>
        <c:crosses val="autoZero"/>
        <c:crossBetween val="between"/>
      </c:valAx>
      <c:catAx>
        <c:axId val="619032328"/>
        <c:scaling>
          <c:orientation val="minMax"/>
        </c:scaling>
        <c:delete val="1"/>
        <c:axPos val="b"/>
        <c:majorTickMark val="out"/>
        <c:minorTickMark val="none"/>
        <c:tickLblPos val="none"/>
        <c:crossAx val="619032720"/>
        <c:crosses val="autoZero"/>
        <c:auto val="1"/>
        <c:lblAlgn val="ctr"/>
        <c:lblOffset val="100"/>
        <c:noMultiLvlLbl val="0"/>
      </c:catAx>
      <c:valAx>
        <c:axId val="61903272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1903232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77820598448529"/>
          <c:y val="0.91883983998736829"/>
          <c:w val="0.48531582833762205"/>
          <c:h val="6.76823989276410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Financial Summary  </a:t>
            </a:r>
          </a:p>
        </c:rich>
      </c:tx>
      <c:layout>
        <c:manualLayout>
          <c:xMode val="edge"/>
          <c:yMode val="edge"/>
          <c:x val="0.38480316729264252"/>
          <c:y val="3.0447686045240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9542365841445"/>
          <c:y val="0.20095472789858437"/>
          <c:w val="0.87455265293782225"/>
          <c:h val="0.663759555786233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Entry'!$B$29</c:f>
              <c:strCache>
                <c:ptCount val="1"/>
                <c:pt idx="0">
                  <c:v>Total Sales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Entry'!$C$29:$M$29</c:f>
              <c:numCache>
                <c:formatCode>_(* #,##0_);_(* \(#,##0\);_(* "-"??_);_(@_)</c:formatCode>
                <c:ptCount val="11"/>
                <c:pt idx="0">
                  <c:v>25000</c:v>
                </c:pt>
                <c:pt idx="1">
                  <c:v>30100</c:v>
                </c:pt>
                <c:pt idx="2">
                  <c:v>39600</c:v>
                </c:pt>
                <c:pt idx="3">
                  <c:v>49100</c:v>
                </c:pt>
                <c:pt idx="4">
                  <c:v>60400</c:v>
                </c:pt>
                <c:pt idx="5">
                  <c:v>64580</c:v>
                </c:pt>
                <c:pt idx="6">
                  <c:v>75760</c:v>
                </c:pt>
                <c:pt idx="7">
                  <c:v>82273.333333333299</c:v>
                </c:pt>
                <c:pt idx="8">
                  <c:v>87433.333333333299</c:v>
                </c:pt>
                <c:pt idx="9">
                  <c:v>96433.333333333299</c:v>
                </c:pt>
                <c:pt idx="10">
                  <c:v>105433.3333333333</c:v>
                </c:pt>
              </c:numCache>
            </c:numRef>
          </c:val>
        </c:ser>
        <c:ser>
          <c:idx val="0"/>
          <c:order val="1"/>
          <c:tx>
            <c:strRef>
              <c:f>'Data Entry'!$B$114</c:f>
              <c:strCache>
                <c:ptCount val="1"/>
                <c:pt idx="0">
                  <c:v>Total All Operating Expenses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Entry'!$C$114:$N$114</c:f>
              <c:numCache>
                <c:formatCode>_(* #,##0_);_(* \(#,##0\);_(* "-"??_);_(@_)</c:formatCode>
                <c:ptCount val="12"/>
                <c:pt idx="0">
                  <c:v>19200</c:v>
                </c:pt>
                <c:pt idx="1">
                  <c:v>40200</c:v>
                </c:pt>
                <c:pt idx="2">
                  <c:v>61200</c:v>
                </c:pt>
                <c:pt idx="3">
                  <c:v>82200</c:v>
                </c:pt>
                <c:pt idx="4">
                  <c:v>103200</c:v>
                </c:pt>
                <c:pt idx="5">
                  <c:v>124200</c:v>
                </c:pt>
                <c:pt idx="6">
                  <c:v>145200</c:v>
                </c:pt>
                <c:pt idx="7">
                  <c:v>166200</c:v>
                </c:pt>
                <c:pt idx="8">
                  <c:v>187200</c:v>
                </c:pt>
                <c:pt idx="9">
                  <c:v>208200</c:v>
                </c:pt>
                <c:pt idx="10">
                  <c:v>229200</c:v>
                </c:pt>
                <c:pt idx="11">
                  <c:v>250200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033896"/>
        <c:axId val="619035856"/>
      </c:barChart>
      <c:lineChart>
        <c:grouping val="standard"/>
        <c:varyColors val="0"/>
        <c:ser>
          <c:idx val="2"/>
          <c:order val="2"/>
          <c:tx>
            <c:strRef>
              <c:f>'Data Entry'!$B$116</c:f>
              <c:strCache>
                <c:ptCount val="1"/>
                <c:pt idx="0">
                  <c:v>EBIT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Entry'!$C$116:$N$116</c:f>
              <c:numCache>
                <c:formatCode>_(* #,##0_);_(* \(#,##0\);_(* "-"??_);_(@_)</c:formatCode>
                <c:ptCount val="12"/>
                <c:pt idx="0">
                  <c:v>5800</c:v>
                </c:pt>
                <c:pt idx="1">
                  <c:v>-10100</c:v>
                </c:pt>
                <c:pt idx="2">
                  <c:v>-21600</c:v>
                </c:pt>
                <c:pt idx="3">
                  <c:v>-33100</c:v>
                </c:pt>
                <c:pt idx="4">
                  <c:v>-42800</c:v>
                </c:pt>
                <c:pt idx="5">
                  <c:v>-59620</c:v>
                </c:pt>
                <c:pt idx="6">
                  <c:v>-69440</c:v>
                </c:pt>
                <c:pt idx="7">
                  <c:v>-83926.666666666701</c:v>
                </c:pt>
                <c:pt idx="8">
                  <c:v>-99766.666666666701</c:v>
                </c:pt>
                <c:pt idx="9">
                  <c:v>-111766.6666666667</c:v>
                </c:pt>
                <c:pt idx="10">
                  <c:v>-123766.6666666667</c:v>
                </c:pt>
                <c:pt idx="11">
                  <c:v>-135766.66666666669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035464"/>
        <c:axId val="619025664"/>
      </c:lineChart>
      <c:dateAx>
        <c:axId val="619033896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035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1903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033896"/>
        <c:crosses val="autoZero"/>
        <c:crossBetween val="between"/>
      </c:valAx>
      <c:catAx>
        <c:axId val="619035464"/>
        <c:scaling>
          <c:orientation val="minMax"/>
        </c:scaling>
        <c:delete val="1"/>
        <c:axPos val="b"/>
        <c:majorTickMark val="out"/>
        <c:minorTickMark val="none"/>
        <c:tickLblPos val="none"/>
        <c:crossAx val="619025664"/>
        <c:crosses val="autoZero"/>
        <c:auto val="1"/>
        <c:lblAlgn val="ctr"/>
        <c:lblOffset val="100"/>
        <c:noMultiLvlLbl val="0"/>
      </c:catAx>
      <c:valAx>
        <c:axId val="61902566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190354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46977056942454"/>
          <c:y val="0.91952011856624949"/>
          <c:w val="0.48100395911580252"/>
          <c:h val="6.6984909299528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Sales vs. Total Budget</a:t>
            </a:r>
          </a:p>
        </c:rich>
      </c:tx>
      <c:layout>
        <c:manualLayout>
          <c:xMode val="edge"/>
          <c:yMode val="edge"/>
          <c:x val="0.33495366607518612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4810774078737"/>
          <c:y val="0.20030866824947097"/>
          <c:w val="0.87979996885544953"/>
          <c:h val="0.633299122849337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Entry'!$B$29</c:f>
              <c:strCache>
                <c:ptCount val="1"/>
                <c:pt idx="0">
                  <c:v>Total Sales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Entry'!$C$29:$N$29</c:f>
              <c:numCache>
                <c:formatCode>_(* #,##0_);_(* \(#,##0\);_(* "-"??_);_(@_)</c:formatCode>
                <c:ptCount val="12"/>
                <c:pt idx="0">
                  <c:v>25000</c:v>
                </c:pt>
                <c:pt idx="1">
                  <c:v>30100</c:v>
                </c:pt>
                <c:pt idx="2">
                  <c:v>39600</c:v>
                </c:pt>
                <c:pt idx="3">
                  <c:v>49100</c:v>
                </c:pt>
                <c:pt idx="4">
                  <c:v>60400</c:v>
                </c:pt>
                <c:pt idx="5">
                  <c:v>64580</c:v>
                </c:pt>
                <c:pt idx="6">
                  <c:v>75760</c:v>
                </c:pt>
                <c:pt idx="7">
                  <c:v>82273.333333333299</c:v>
                </c:pt>
                <c:pt idx="8">
                  <c:v>87433.333333333299</c:v>
                </c:pt>
                <c:pt idx="9">
                  <c:v>96433.333333333299</c:v>
                </c:pt>
                <c:pt idx="10">
                  <c:v>105433.3333333333</c:v>
                </c:pt>
                <c:pt idx="11">
                  <c:v>114433.3333333333</c:v>
                </c:pt>
              </c:numCache>
            </c:numRef>
          </c:val>
        </c:ser>
        <c:ser>
          <c:idx val="0"/>
          <c:order val="1"/>
          <c:tx>
            <c:strRef>
              <c:f>'Data Entry'!$B$30</c:f>
              <c:strCache>
                <c:ptCount val="1"/>
                <c:pt idx="0">
                  <c:v>Total Sales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Entry'!$C$30:$N$30</c:f>
              <c:numCache>
                <c:formatCode>_(* #,##0_);_(* \(#,##0\);_(* "-"??_);_(@_)</c:formatCode>
                <c:ptCount val="12"/>
                <c:pt idx="0">
                  <c:v>9170</c:v>
                </c:pt>
                <c:pt idx="1">
                  <c:v>15068</c:v>
                </c:pt>
                <c:pt idx="2">
                  <c:v>30524</c:v>
                </c:pt>
                <c:pt idx="3">
                  <c:v>36673</c:v>
                </c:pt>
                <c:pt idx="4">
                  <c:v>46177.000000000015</c:v>
                </c:pt>
                <c:pt idx="5">
                  <c:v>56516.700000000004</c:v>
                </c:pt>
                <c:pt idx="6">
                  <c:v>64916.399999999994</c:v>
                </c:pt>
                <c:pt idx="7">
                  <c:v>71566.100000000006</c:v>
                </c:pt>
                <c:pt idx="8">
                  <c:v>83010.7</c:v>
                </c:pt>
                <c:pt idx="9">
                  <c:v>90702</c:v>
                </c:pt>
                <c:pt idx="10">
                  <c:v>98387.3</c:v>
                </c:pt>
                <c:pt idx="11">
                  <c:v>106804.6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27304"/>
        <c:axId val="650721032"/>
      </c:barChart>
      <c:lineChart>
        <c:grouping val="standard"/>
        <c:varyColors val="0"/>
        <c:ser>
          <c:idx val="2"/>
          <c:order val="2"/>
          <c:tx>
            <c:strRef>
              <c:f>'Data Entry'!$B$31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Entry'!$C$31:$N$31</c:f>
              <c:numCache>
                <c:formatCode>_(* #,##0_);_(* \(#,##0\);_(* "-"??_);_(@_)</c:formatCode>
                <c:ptCount val="12"/>
                <c:pt idx="0">
                  <c:v>15830</c:v>
                </c:pt>
                <c:pt idx="1">
                  <c:v>15032</c:v>
                </c:pt>
                <c:pt idx="2">
                  <c:v>9076</c:v>
                </c:pt>
                <c:pt idx="3">
                  <c:v>12427</c:v>
                </c:pt>
                <c:pt idx="4">
                  <c:v>14222.999999999985</c:v>
                </c:pt>
                <c:pt idx="5">
                  <c:v>8063.2999999999956</c:v>
                </c:pt>
                <c:pt idx="6">
                  <c:v>10843.600000000006</c:v>
                </c:pt>
                <c:pt idx="7">
                  <c:v>10707.233333333294</c:v>
                </c:pt>
                <c:pt idx="8">
                  <c:v>4422.6333333333023</c:v>
                </c:pt>
                <c:pt idx="9">
                  <c:v>5731.3333333332994</c:v>
                </c:pt>
                <c:pt idx="10">
                  <c:v>7046.0333333332965</c:v>
                </c:pt>
                <c:pt idx="11">
                  <c:v>7628.7333333332936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27696"/>
        <c:axId val="650724560"/>
      </c:lineChart>
      <c:dateAx>
        <c:axId val="650727304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21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21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27304"/>
        <c:crosses val="autoZero"/>
        <c:crossBetween val="between"/>
      </c:valAx>
      <c:catAx>
        <c:axId val="650727696"/>
        <c:scaling>
          <c:orientation val="minMax"/>
        </c:scaling>
        <c:delete val="1"/>
        <c:axPos val="b"/>
        <c:majorTickMark val="out"/>
        <c:minorTickMark val="none"/>
        <c:tickLblPos val="none"/>
        <c:crossAx val="650724560"/>
        <c:crosses val="autoZero"/>
        <c:auto val="1"/>
        <c:lblAlgn val="ctr"/>
        <c:lblOffset val="100"/>
        <c:noMultiLvlLbl val="0"/>
      </c:catAx>
      <c:valAx>
        <c:axId val="65072456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276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24750608727952"/>
          <c:y val="0.91858722611373567"/>
          <c:w val="0.58420117216246481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1</a:t>
            </a:r>
          </a:p>
        </c:rich>
      </c:tx>
      <c:layout>
        <c:manualLayout>
          <c:xMode val="edge"/>
          <c:yMode val="edge"/>
          <c:x val="0.3692973072412864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Entry'!$B$5</c:f>
              <c:strCache>
                <c:ptCount val="1"/>
                <c:pt idx="0">
                  <c:v>Sales by Product Line 1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Entry'!$C$5:$N$5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Entry'!$C$6:$N$6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22600"/>
        <c:axId val="650724952"/>
      </c:barChart>
      <c:lineChart>
        <c:grouping val="standard"/>
        <c:varyColors val="0"/>
        <c:ser>
          <c:idx val="2"/>
          <c:order val="2"/>
          <c:tx>
            <c:strRef>
              <c:f>'Data Entry'!$B$7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Entry'!$C$7:$N$7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23384"/>
        <c:axId val="650726128"/>
      </c:lineChart>
      <c:dateAx>
        <c:axId val="650722600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249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24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22600"/>
        <c:crosses val="autoZero"/>
        <c:crossBetween val="between"/>
      </c:valAx>
      <c:catAx>
        <c:axId val="650723384"/>
        <c:scaling>
          <c:orientation val="minMax"/>
        </c:scaling>
        <c:delete val="1"/>
        <c:axPos val="b"/>
        <c:majorTickMark val="out"/>
        <c:minorTickMark val="none"/>
        <c:tickLblPos val="none"/>
        <c:crossAx val="650726128"/>
        <c:crosses val="autoZero"/>
        <c:auto val="1"/>
        <c:lblAlgn val="ctr"/>
        <c:lblOffset val="100"/>
        <c:noMultiLvlLbl val="0"/>
      </c:catAx>
      <c:valAx>
        <c:axId val="650726128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2338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34725807992113E-2"/>
          <c:y val="0.91858722611373567"/>
          <c:w val="0.87148569095197503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2</a:t>
            </a:r>
          </a:p>
        </c:rich>
      </c:tx>
      <c:layout>
        <c:manualLayout>
          <c:xMode val="edge"/>
          <c:yMode val="edge"/>
          <c:x val="0.3692973072412864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Entry'!$B$9</c:f>
              <c:strCache>
                <c:ptCount val="1"/>
                <c:pt idx="0">
                  <c:v>Sales by Product Line 2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Entry'!$C$9:$N$9</c:f>
              <c:numCache>
                <c:formatCode>_(* #,##0_);_(* \(#,##0\);_(* "-"??_);_(@_)</c:formatCode>
                <c:ptCount val="12"/>
                <c:pt idx="0">
                  <c:v>2600</c:v>
                </c:pt>
                <c:pt idx="1">
                  <c:v>3350</c:v>
                </c:pt>
                <c:pt idx="2">
                  <c:v>4100</c:v>
                </c:pt>
                <c:pt idx="3">
                  <c:v>4850</c:v>
                </c:pt>
                <c:pt idx="4">
                  <c:v>5600</c:v>
                </c:pt>
                <c:pt idx="5">
                  <c:v>6350</c:v>
                </c:pt>
                <c:pt idx="6">
                  <c:v>7100</c:v>
                </c:pt>
                <c:pt idx="7">
                  <c:v>7850</c:v>
                </c:pt>
                <c:pt idx="8">
                  <c:v>8600</c:v>
                </c:pt>
                <c:pt idx="9">
                  <c:v>9350</c:v>
                </c:pt>
                <c:pt idx="10">
                  <c:v>10100</c:v>
                </c:pt>
                <c:pt idx="11">
                  <c:v>10850</c:v>
                </c:pt>
              </c:numCache>
            </c:numRef>
          </c:val>
        </c:ser>
        <c:ser>
          <c:idx val="0"/>
          <c:order val="1"/>
          <c:tx>
            <c:strRef>
              <c:f>'Data Entry'!$B$10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Entry'!$C$10:$N$10</c:f>
              <c:numCache>
                <c:formatCode>_(* #,##0_);_(* \(#,##0\);_(* "-"??_);_(@_)</c:formatCode>
                <c:ptCount val="12"/>
                <c:pt idx="0">
                  <c:v>1595</c:v>
                </c:pt>
                <c:pt idx="1">
                  <c:v>1678</c:v>
                </c:pt>
                <c:pt idx="2">
                  <c:v>2754</c:v>
                </c:pt>
                <c:pt idx="3">
                  <c:v>3168</c:v>
                </c:pt>
                <c:pt idx="4">
                  <c:v>3747.5</c:v>
                </c:pt>
                <c:pt idx="5">
                  <c:v>4327</c:v>
                </c:pt>
                <c:pt idx="6">
                  <c:v>4906.5</c:v>
                </c:pt>
                <c:pt idx="7">
                  <c:v>5486</c:v>
                </c:pt>
                <c:pt idx="8">
                  <c:v>6065.5</c:v>
                </c:pt>
                <c:pt idx="9">
                  <c:v>6645</c:v>
                </c:pt>
                <c:pt idx="10">
                  <c:v>7224.5</c:v>
                </c:pt>
                <c:pt idx="11">
                  <c:v>7804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25344"/>
        <c:axId val="650726520"/>
      </c:barChart>
      <c:lineChart>
        <c:grouping val="standard"/>
        <c:varyColors val="0"/>
        <c:ser>
          <c:idx val="2"/>
          <c:order val="2"/>
          <c:tx>
            <c:strRef>
              <c:f>'Data Entry'!$B$11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Entry'!$C$11:$N$11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1346</c:v>
                </c:pt>
                <c:pt idx="3">
                  <c:v>1682</c:v>
                </c:pt>
                <c:pt idx="4">
                  <c:v>1852.5</c:v>
                </c:pt>
                <c:pt idx="5">
                  <c:v>2023</c:v>
                </c:pt>
                <c:pt idx="6">
                  <c:v>2193.5</c:v>
                </c:pt>
                <c:pt idx="7">
                  <c:v>2364</c:v>
                </c:pt>
                <c:pt idx="8">
                  <c:v>2534.5</c:v>
                </c:pt>
                <c:pt idx="9">
                  <c:v>2705</c:v>
                </c:pt>
                <c:pt idx="10">
                  <c:v>2875.5</c:v>
                </c:pt>
                <c:pt idx="11">
                  <c:v>3046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28088"/>
        <c:axId val="650721816"/>
      </c:lineChart>
      <c:dateAx>
        <c:axId val="650725344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265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26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25344"/>
        <c:crosses val="autoZero"/>
        <c:crossBetween val="between"/>
      </c:valAx>
      <c:catAx>
        <c:axId val="650728088"/>
        <c:scaling>
          <c:orientation val="minMax"/>
        </c:scaling>
        <c:delete val="1"/>
        <c:axPos val="b"/>
        <c:majorTickMark val="out"/>
        <c:minorTickMark val="none"/>
        <c:tickLblPos val="none"/>
        <c:crossAx val="650721816"/>
        <c:crosses val="autoZero"/>
        <c:auto val="1"/>
        <c:lblAlgn val="ctr"/>
        <c:lblOffset val="100"/>
        <c:noMultiLvlLbl val="0"/>
      </c:catAx>
      <c:valAx>
        <c:axId val="650721816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2808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34725807992113E-2"/>
          <c:y val="0.91858722611373567"/>
          <c:w val="0.87148569095197503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3</a:t>
            </a:r>
          </a:p>
        </c:rich>
      </c:tx>
      <c:layout>
        <c:manualLayout>
          <c:xMode val="edge"/>
          <c:yMode val="edge"/>
          <c:x val="0.3692973072412864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75788840356801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Entry'!$B$13</c:f>
              <c:strCache>
                <c:ptCount val="1"/>
                <c:pt idx="0">
                  <c:v>Sales by Product Line 3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Entry'!$C$13:$N$13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Entry'!$B$14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Entry'!$C$14:$N$14</c:f>
              <c:numCache>
                <c:formatCode>_(* #,##0_);_(* \(#,##0\);_(* "-"??_);_(@_)</c:formatCode>
                <c:ptCount val="12"/>
                <c:pt idx="0">
                  <c:v>1895</c:v>
                </c:pt>
                <c:pt idx="1">
                  <c:v>3678</c:v>
                </c:pt>
                <c:pt idx="2">
                  <c:v>5754</c:v>
                </c:pt>
                <c:pt idx="3">
                  <c:v>7501</c:v>
                </c:pt>
                <c:pt idx="4">
                  <c:v>9430.5000000000091</c:v>
                </c:pt>
                <c:pt idx="5">
                  <c:v>11319.9</c:v>
                </c:pt>
                <c:pt idx="6">
                  <c:v>13209.3</c:v>
                </c:pt>
                <c:pt idx="7">
                  <c:v>15098.7</c:v>
                </c:pt>
                <c:pt idx="8">
                  <c:v>16988.099999999999</c:v>
                </c:pt>
                <c:pt idx="9">
                  <c:v>18877.5</c:v>
                </c:pt>
                <c:pt idx="10">
                  <c:v>20766.900000000001</c:v>
                </c:pt>
                <c:pt idx="11">
                  <c:v>22656.3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21424"/>
        <c:axId val="650722208"/>
      </c:barChart>
      <c:lineChart>
        <c:grouping val="standard"/>
        <c:varyColors val="0"/>
        <c:ser>
          <c:idx val="2"/>
          <c:order val="2"/>
          <c:tx>
            <c:strRef>
              <c:f>'Data Entry'!$B$15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Entry'!$C$15:$N$15</c:f>
              <c:numCache>
                <c:formatCode>_(* #,##0_);_(* \(#,##0\);_(* "-"??_);_(@_)</c:formatCode>
                <c:ptCount val="12"/>
                <c:pt idx="0">
                  <c:v>-295</c:v>
                </c:pt>
                <c:pt idx="1">
                  <c:v>-328</c:v>
                </c:pt>
                <c:pt idx="2">
                  <c:v>-654</c:v>
                </c:pt>
                <c:pt idx="3">
                  <c:v>-651</c:v>
                </c:pt>
                <c:pt idx="4">
                  <c:v>-830.50000000000909</c:v>
                </c:pt>
                <c:pt idx="5">
                  <c:v>-969.89999999999964</c:v>
                </c:pt>
                <c:pt idx="6">
                  <c:v>-1109.2999999999993</c:v>
                </c:pt>
                <c:pt idx="7">
                  <c:v>-1248.7000000000007</c:v>
                </c:pt>
                <c:pt idx="8">
                  <c:v>-1388.0999999999985</c:v>
                </c:pt>
                <c:pt idx="9">
                  <c:v>-1527.5</c:v>
                </c:pt>
                <c:pt idx="10">
                  <c:v>-1666.9000000000015</c:v>
                </c:pt>
                <c:pt idx="11">
                  <c:v>-1806.2999999999993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24168"/>
        <c:axId val="650723776"/>
      </c:lineChart>
      <c:dateAx>
        <c:axId val="650721424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222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2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21424"/>
        <c:crosses val="autoZero"/>
        <c:crossBetween val="between"/>
      </c:valAx>
      <c:catAx>
        <c:axId val="650724168"/>
        <c:scaling>
          <c:orientation val="minMax"/>
        </c:scaling>
        <c:delete val="1"/>
        <c:axPos val="b"/>
        <c:majorTickMark val="out"/>
        <c:minorTickMark val="none"/>
        <c:tickLblPos val="none"/>
        <c:crossAx val="650723776"/>
        <c:crosses val="autoZero"/>
        <c:auto val="1"/>
        <c:lblAlgn val="ctr"/>
        <c:lblOffset val="100"/>
        <c:noMultiLvlLbl val="0"/>
      </c:catAx>
      <c:valAx>
        <c:axId val="650723776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241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34725807992113E-2"/>
          <c:y val="0.91858722611373567"/>
          <c:w val="0.87148569095197503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3</a:t>
            </a:r>
          </a:p>
        </c:rich>
      </c:tx>
      <c:layout>
        <c:manualLayout>
          <c:xMode val="edge"/>
          <c:yMode val="edge"/>
          <c:x val="0.36745494367376996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9526571440709"/>
          <c:y val="0.19186615788180031"/>
          <c:w val="0.82253375853128441"/>
          <c:h val="0.670500014103065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Entry'!$B$13</c:f>
              <c:strCache>
                <c:ptCount val="1"/>
                <c:pt idx="0">
                  <c:v>Sales by Product Line 3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Entry'!$C$13:$N$13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Entry'!$B$14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Entry'!$C$14:$N$14</c:f>
              <c:numCache>
                <c:formatCode>_(* #,##0_);_(* \(#,##0\);_(* "-"??_);_(@_)</c:formatCode>
                <c:ptCount val="12"/>
                <c:pt idx="0">
                  <c:v>1895</c:v>
                </c:pt>
                <c:pt idx="1">
                  <c:v>3678</c:v>
                </c:pt>
                <c:pt idx="2">
                  <c:v>5754</c:v>
                </c:pt>
                <c:pt idx="3">
                  <c:v>7501</c:v>
                </c:pt>
                <c:pt idx="4">
                  <c:v>9430.5000000000091</c:v>
                </c:pt>
                <c:pt idx="5">
                  <c:v>11319.9</c:v>
                </c:pt>
                <c:pt idx="6">
                  <c:v>13209.3</c:v>
                </c:pt>
                <c:pt idx="7">
                  <c:v>15098.7</c:v>
                </c:pt>
                <c:pt idx="8">
                  <c:v>16988.099999999999</c:v>
                </c:pt>
                <c:pt idx="9">
                  <c:v>18877.5</c:v>
                </c:pt>
                <c:pt idx="10">
                  <c:v>20766.900000000001</c:v>
                </c:pt>
                <c:pt idx="11">
                  <c:v>22656.3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167424"/>
        <c:axId val="617175264"/>
      </c:barChart>
      <c:lineChart>
        <c:grouping val="standard"/>
        <c:varyColors val="0"/>
        <c:ser>
          <c:idx val="2"/>
          <c:order val="2"/>
          <c:tx>
            <c:strRef>
              <c:f>'Data Entry'!$B$15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Entry'!$C$15:$N$15</c:f>
              <c:numCache>
                <c:formatCode>_(* #,##0_);_(* \(#,##0\);_(* "-"??_);_(@_)</c:formatCode>
                <c:ptCount val="12"/>
                <c:pt idx="0">
                  <c:v>-295</c:v>
                </c:pt>
                <c:pt idx="1">
                  <c:v>-328</c:v>
                </c:pt>
                <c:pt idx="2">
                  <c:v>-654</c:v>
                </c:pt>
                <c:pt idx="3">
                  <c:v>-651</c:v>
                </c:pt>
                <c:pt idx="4">
                  <c:v>-830.50000000000909</c:v>
                </c:pt>
                <c:pt idx="5">
                  <c:v>-969.89999999999964</c:v>
                </c:pt>
                <c:pt idx="6">
                  <c:v>-1109.2999999999993</c:v>
                </c:pt>
                <c:pt idx="7">
                  <c:v>-1248.7000000000007</c:v>
                </c:pt>
                <c:pt idx="8">
                  <c:v>-1388.0999999999985</c:v>
                </c:pt>
                <c:pt idx="9">
                  <c:v>-1527.5</c:v>
                </c:pt>
                <c:pt idx="10">
                  <c:v>-1666.9000000000015</c:v>
                </c:pt>
                <c:pt idx="11">
                  <c:v>-1806.2999999999993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176048"/>
        <c:axId val="525575720"/>
      </c:lineChart>
      <c:dateAx>
        <c:axId val="617167424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71752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1717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7167424"/>
        <c:crosses val="autoZero"/>
        <c:crossBetween val="between"/>
      </c:valAx>
      <c:catAx>
        <c:axId val="617176048"/>
        <c:scaling>
          <c:orientation val="minMax"/>
        </c:scaling>
        <c:delete val="1"/>
        <c:axPos val="b"/>
        <c:majorTickMark val="out"/>
        <c:minorTickMark val="none"/>
        <c:tickLblPos val="none"/>
        <c:crossAx val="525575720"/>
        <c:crosses val="autoZero"/>
        <c:auto val="1"/>
        <c:lblAlgn val="ctr"/>
        <c:lblOffset val="100"/>
        <c:noMultiLvlLbl val="0"/>
      </c:catAx>
      <c:valAx>
        <c:axId val="52557572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1717604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9358106285762789E-2"/>
          <c:y val="0.91806925007958218"/>
          <c:w val="0.88047857657214801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4</a:t>
            </a:r>
          </a:p>
        </c:rich>
      </c:tx>
      <c:layout>
        <c:manualLayout>
          <c:xMode val="edge"/>
          <c:yMode val="edge"/>
          <c:x val="0.3692973072412864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75788840356801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Entry'!$B$17</c:f>
              <c:strCache>
                <c:ptCount val="1"/>
                <c:pt idx="0">
                  <c:v>Sales by Product Line 4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Entry'!$C$17:$N$17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12600</c:v>
                </c:pt>
                <c:pt idx="5">
                  <c:v>10350</c:v>
                </c:pt>
                <c:pt idx="6">
                  <c:v>15100</c:v>
                </c:pt>
                <c:pt idx="7">
                  <c:v>15183.333333333299</c:v>
                </c:pt>
                <c:pt idx="8">
                  <c:v>16433.333333333299</c:v>
                </c:pt>
                <c:pt idx="9">
                  <c:v>17683.333333333299</c:v>
                </c:pt>
                <c:pt idx="10">
                  <c:v>18933.333333333299</c:v>
                </c:pt>
                <c:pt idx="11">
                  <c:v>20183.333333333299</c:v>
                </c:pt>
              </c:numCache>
            </c:numRef>
          </c:val>
        </c:ser>
        <c:ser>
          <c:idx val="0"/>
          <c:order val="1"/>
          <c:tx>
            <c:strRef>
              <c:f>'Data Entry'!$B$18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Entry'!$C$18:$N$18</c:f>
              <c:numCache>
                <c:formatCode>_(* #,##0_);_(* \(#,##0\);_(* "-"??_);_(@_)</c:formatCode>
                <c:ptCount val="12"/>
                <c:pt idx="0">
                  <c:v>2895</c:v>
                </c:pt>
                <c:pt idx="1">
                  <c:v>4678</c:v>
                </c:pt>
                <c:pt idx="2">
                  <c:v>7754</c:v>
                </c:pt>
                <c:pt idx="3">
                  <c:v>6501</c:v>
                </c:pt>
                <c:pt idx="4">
                  <c:v>9430.5000000000091</c:v>
                </c:pt>
                <c:pt idx="5">
                  <c:v>11319.9</c:v>
                </c:pt>
                <c:pt idx="6">
                  <c:v>13209.3</c:v>
                </c:pt>
                <c:pt idx="7">
                  <c:v>15098.7</c:v>
                </c:pt>
                <c:pt idx="8">
                  <c:v>16988.099999999999</c:v>
                </c:pt>
                <c:pt idx="9">
                  <c:v>18877.5</c:v>
                </c:pt>
                <c:pt idx="10">
                  <c:v>20766.900000000001</c:v>
                </c:pt>
                <c:pt idx="11">
                  <c:v>22656.3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02216"/>
        <c:axId val="650700648"/>
      </c:barChart>
      <c:lineChart>
        <c:grouping val="standard"/>
        <c:varyColors val="0"/>
        <c:ser>
          <c:idx val="2"/>
          <c:order val="2"/>
          <c:tx>
            <c:strRef>
              <c:f>'Data Entry'!$B$19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Entry'!$C$19:$N$19</c:f>
              <c:numCache>
                <c:formatCode>_(* #,##0_);_(* \(#,##0\);_(* "-"??_);_(@_)</c:formatCode>
                <c:ptCount val="12"/>
                <c:pt idx="0">
                  <c:v>-1295</c:v>
                </c:pt>
                <c:pt idx="1">
                  <c:v>-1328</c:v>
                </c:pt>
                <c:pt idx="2">
                  <c:v>-2654</c:v>
                </c:pt>
                <c:pt idx="3">
                  <c:v>349</c:v>
                </c:pt>
                <c:pt idx="4">
                  <c:v>3169.4999999999909</c:v>
                </c:pt>
                <c:pt idx="5">
                  <c:v>-969.89999999999964</c:v>
                </c:pt>
                <c:pt idx="6">
                  <c:v>1890.7000000000007</c:v>
                </c:pt>
                <c:pt idx="7">
                  <c:v>84.633333333298651</c:v>
                </c:pt>
                <c:pt idx="8">
                  <c:v>-554.76666666669917</c:v>
                </c:pt>
                <c:pt idx="9">
                  <c:v>-1194.1666666667006</c:v>
                </c:pt>
                <c:pt idx="10">
                  <c:v>-1833.5666666667021</c:v>
                </c:pt>
                <c:pt idx="11">
                  <c:v>-2472.9666666666999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02608"/>
        <c:axId val="650707312"/>
      </c:lineChart>
      <c:dateAx>
        <c:axId val="650702216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006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00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02216"/>
        <c:crosses val="autoZero"/>
        <c:crossBetween val="between"/>
      </c:valAx>
      <c:catAx>
        <c:axId val="650702608"/>
        <c:scaling>
          <c:orientation val="minMax"/>
        </c:scaling>
        <c:delete val="1"/>
        <c:axPos val="b"/>
        <c:majorTickMark val="out"/>
        <c:minorTickMark val="none"/>
        <c:tickLblPos val="none"/>
        <c:crossAx val="650707312"/>
        <c:crosses val="autoZero"/>
        <c:auto val="1"/>
        <c:lblAlgn val="ctr"/>
        <c:lblOffset val="100"/>
        <c:noMultiLvlLbl val="0"/>
      </c:catAx>
      <c:valAx>
        <c:axId val="650707312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0260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34725807992113E-2"/>
          <c:y val="0.91858722611373567"/>
          <c:w val="0.87148569095197503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5</a:t>
            </a:r>
          </a:p>
        </c:rich>
      </c:tx>
      <c:layout>
        <c:manualLayout>
          <c:xMode val="edge"/>
          <c:yMode val="edge"/>
          <c:x val="0.3692973072412864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Entry'!$B$21</c:f>
              <c:strCache>
                <c:ptCount val="1"/>
                <c:pt idx="0">
                  <c:v>Sales by Product Line 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Entry'!$C$21:$N$21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Entry'!$B$22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Entry'!$C$22:$N$22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695944"/>
        <c:axId val="650703000"/>
      </c:barChart>
      <c:lineChart>
        <c:grouping val="standard"/>
        <c:varyColors val="0"/>
        <c:ser>
          <c:idx val="2"/>
          <c:order val="2"/>
          <c:tx>
            <c:strRef>
              <c:f>'Data Entry'!$B$23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Entry'!$C$23:$N$23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696336"/>
        <c:axId val="650706528"/>
      </c:lineChart>
      <c:dateAx>
        <c:axId val="650695944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03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03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695944"/>
        <c:crosses val="autoZero"/>
        <c:crossBetween val="between"/>
      </c:valAx>
      <c:catAx>
        <c:axId val="650696336"/>
        <c:scaling>
          <c:orientation val="minMax"/>
        </c:scaling>
        <c:delete val="1"/>
        <c:axPos val="b"/>
        <c:majorTickMark val="out"/>
        <c:minorTickMark val="none"/>
        <c:tickLblPos val="none"/>
        <c:crossAx val="650706528"/>
        <c:crosses val="autoZero"/>
        <c:auto val="1"/>
        <c:lblAlgn val="ctr"/>
        <c:lblOffset val="100"/>
        <c:noMultiLvlLbl val="0"/>
      </c:catAx>
      <c:valAx>
        <c:axId val="650706528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69633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34725807992113E-2"/>
          <c:y val="0.91858722611373567"/>
          <c:w val="0.87148569095197503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6</a:t>
            </a:r>
          </a:p>
        </c:rich>
      </c:tx>
      <c:layout>
        <c:manualLayout>
          <c:xMode val="edge"/>
          <c:yMode val="edge"/>
          <c:x val="0.3692973072412864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Entry'!$B$25</c:f>
              <c:strCache>
                <c:ptCount val="1"/>
                <c:pt idx="0">
                  <c:v>Sales by Product Line 6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Entry'!$C$25:$N$25</c:f>
              <c:numCache>
                <c:formatCode>_(* #,##0_);_(* \(#,##0\);_(* "-"??_);_(@_)</c:formatCode>
                <c:ptCount val="12"/>
                <c:pt idx="0">
                  <c:v>16000</c:v>
                </c:pt>
                <c:pt idx="1">
                  <c:v>13350</c:v>
                </c:pt>
                <c:pt idx="2">
                  <c:v>15100</c:v>
                </c:pt>
                <c:pt idx="3">
                  <c:v>16850</c:v>
                </c:pt>
                <c:pt idx="4">
                  <c:v>16400</c:v>
                </c:pt>
                <c:pt idx="5">
                  <c:v>16830</c:v>
                </c:pt>
                <c:pt idx="6">
                  <c:v>17260</c:v>
                </c:pt>
                <c:pt idx="7">
                  <c:v>17690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Entry'!$B$26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Entry'!$C$26:$N$26</c:f>
              <c:numCache>
                <c:formatCode>_(* #,##0_);_(* \(#,##0\);_(* "-"??_);_(@_)</c:formatCode>
                <c:ptCount val="12"/>
                <c:pt idx="0">
                  <c:v>1595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8080.5</c:v>
                </c:pt>
                <c:pt idx="5">
                  <c:v>9859.9</c:v>
                </c:pt>
                <c:pt idx="6">
                  <c:v>11639.3</c:v>
                </c:pt>
                <c:pt idx="7">
                  <c:v>13418.7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01040"/>
        <c:axId val="650703784"/>
      </c:barChart>
      <c:lineChart>
        <c:grouping val="standard"/>
        <c:varyColors val="0"/>
        <c:ser>
          <c:idx val="2"/>
          <c:order val="2"/>
          <c:tx>
            <c:strRef>
              <c:f>'Data Entry'!$B$27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Entry'!$C$27:$N$27</c:f>
              <c:numCache>
                <c:formatCode>_(* #,##0_);_(* \(#,##0\);_(* "-"??_);_(@_)</c:formatCode>
                <c:ptCount val="12"/>
                <c:pt idx="0">
                  <c:v>14405</c:v>
                </c:pt>
                <c:pt idx="1">
                  <c:v>11672</c:v>
                </c:pt>
                <c:pt idx="2">
                  <c:v>10346</c:v>
                </c:pt>
                <c:pt idx="3">
                  <c:v>10349</c:v>
                </c:pt>
                <c:pt idx="4">
                  <c:v>8319.5</c:v>
                </c:pt>
                <c:pt idx="5">
                  <c:v>6970.1</c:v>
                </c:pt>
                <c:pt idx="6">
                  <c:v>5620.7000000000007</c:v>
                </c:pt>
                <c:pt idx="7">
                  <c:v>4271.2999999999993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696728"/>
        <c:axId val="650706920"/>
      </c:lineChart>
      <c:dateAx>
        <c:axId val="650701040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03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03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01040"/>
        <c:crosses val="autoZero"/>
        <c:crossBetween val="between"/>
      </c:valAx>
      <c:catAx>
        <c:axId val="650696728"/>
        <c:scaling>
          <c:orientation val="minMax"/>
        </c:scaling>
        <c:delete val="1"/>
        <c:axPos val="b"/>
        <c:majorTickMark val="out"/>
        <c:minorTickMark val="none"/>
        <c:tickLblPos val="none"/>
        <c:crossAx val="650706920"/>
        <c:crosses val="autoZero"/>
        <c:auto val="1"/>
        <c:lblAlgn val="ctr"/>
        <c:lblOffset val="100"/>
        <c:noMultiLvlLbl val="0"/>
      </c:catAx>
      <c:valAx>
        <c:axId val="65070692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69672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34725807992113E-2"/>
          <c:y val="0.91858722611373567"/>
          <c:w val="0.87148569095197503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COG vs. Total COG Budget</a:t>
            </a:r>
          </a:p>
        </c:rich>
      </c:tx>
      <c:layout>
        <c:manualLayout>
          <c:xMode val="edge"/>
          <c:yMode val="edge"/>
          <c:x val="0.30871708648705132"/>
          <c:y val="3.0447686045240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2802855847147E-2"/>
          <c:y val="0.20095472789858437"/>
          <c:w val="0.88942004803776475"/>
          <c:h val="0.633311869740993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Entry'!$B$50</c:f>
              <c:strCache>
                <c:ptCount val="1"/>
                <c:pt idx="0">
                  <c:v>Total Cost of Goods Sold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Entry'!$C$50:$N$50</c:f>
              <c:numCache>
                <c:formatCode>_(* #,##0_);_(* \(#,##0\);_(* "-"??_);_(@_)</c:formatCode>
                <c:ptCount val="12"/>
                <c:pt idx="0">
                  <c:v>6400</c:v>
                </c:pt>
                <c:pt idx="1">
                  <c:v>13400</c:v>
                </c:pt>
                <c:pt idx="2">
                  <c:v>20400</c:v>
                </c:pt>
                <c:pt idx="3">
                  <c:v>27400</c:v>
                </c:pt>
                <c:pt idx="4">
                  <c:v>34400</c:v>
                </c:pt>
                <c:pt idx="5">
                  <c:v>41400</c:v>
                </c:pt>
                <c:pt idx="6">
                  <c:v>48400</c:v>
                </c:pt>
                <c:pt idx="7">
                  <c:v>55400</c:v>
                </c:pt>
                <c:pt idx="8">
                  <c:v>62400</c:v>
                </c:pt>
                <c:pt idx="9">
                  <c:v>69400</c:v>
                </c:pt>
                <c:pt idx="10">
                  <c:v>76400</c:v>
                </c:pt>
                <c:pt idx="11">
                  <c:v>83400</c:v>
                </c:pt>
              </c:numCache>
            </c:numRef>
          </c:val>
        </c:ser>
        <c:ser>
          <c:idx val="0"/>
          <c:order val="1"/>
          <c:tx>
            <c:strRef>
              <c:f>'Data Entry'!$B$51</c:f>
              <c:strCache>
                <c:ptCount val="1"/>
                <c:pt idx="0">
                  <c:v>Total COG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Entry'!$C$51:$N$51</c:f>
              <c:numCache>
                <c:formatCode>_(* #,##0_);_(* \(#,##0\);_(* "-"??_);_(@_)</c:formatCode>
                <c:ptCount val="12"/>
                <c:pt idx="0">
                  <c:v>2380</c:v>
                </c:pt>
                <c:pt idx="1">
                  <c:v>6712</c:v>
                </c:pt>
                <c:pt idx="2">
                  <c:v>19016</c:v>
                </c:pt>
                <c:pt idx="3">
                  <c:v>26004</c:v>
                </c:pt>
                <c:pt idx="4">
                  <c:v>30976</c:v>
                </c:pt>
                <c:pt idx="5">
                  <c:v>39380</c:v>
                </c:pt>
                <c:pt idx="6">
                  <c:v>43904</c:v>
                </c:pt>
                <c:pt idx="7">
                  <c:v>44928</c:v>
                </c:pt>
                <c:pt idx="8">
                  <c:v>57292</c:v>
                </c:pt>
                <c:pt idx="9">
                  <c:v>61736</c:v>
                </c:pt>
                <c:pt idx="10">
                  <c:v>66172</c:v>
                </c:pt>
                <c:pt idx="11">
                  <c:v>71584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08096"/>
        <c:axId val="650697120"/>
      </c:barChart>
      <c:lineChart>
        <c:grouping val="standard"/>
        <c:varyColors val="0"/>
        <c:ser>
          <c:idx val="2"/>
          <c:order val="2"/>
          <c:tx>
            <c:strRef>
              <c:f>'Data Entry'!$B$52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Entry'!$C$52:$N$52</c:f>
              <c:numCache>
                <c:formatCode>_(* #,##0_);_(* \(#,##0\);_(* "-"??_);_(@_)</c:formatCode>
                <c:ptCount val="12"/>
                <c:pt idx="0">
                  <c:v>4020</c:v>
                </c:pt>
                <c:pt idx="1">
                  <c:v>6688</c:v>
                </c:pt>
                <c:pt idx="2">
                  <c:v>1384</c:v>
                </c:pt>
                <c:pt idx="3">
                  <c:v>1396</c:v>
                </c:pt>
                <c:pt idx="4">
                  <c:v>3424</c:v>
                </c:pt>
                <c:pt idx="5">
                  <c:v>2020</c:v>
                </c:pt>
                <c:pt idx="6">
                  <c:v>4496</c:v>
                </c:pt>
                <c:pt idx="7">
                  <c:v>10472</c:v>
                </c:pt>
                <c:pt idx="8">
                  <c:v>5108</c:v>
                </c:pt>
                <c:pt idx="9">
                  <c:v>7664</c:v>
                </c:pt>
                <c:pt idx="10">
                  <c:v>10228</c:v>
                </c:pt>
                <c:pt idx="11">
                  <c:v>11816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697512"/>
        <c:axId val="650704568"/>
      </c:lineChart>
      <c:dateAx>
        <c:axId val="650708096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6971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69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08096"/>
        <c:crosses val="autoZero"/>
        <c:crossBetween val="between"/>
      </c:valAx>
      <c:catAx>
        <c:axId val="650697512"/>
        <c:scaling>
          <c:orientation val="minMax"/>
        </c:scaling>
        <c:delete val="1"/>
        <c:axPos val="b"/>
        <c:majorTickMark val="out"/>
        <c:minorTickMark val="none"/>
        <c:tickLblPos val="none"/>
        <c:crossAx val="650704568"/>
        <c:crosses val="autoZero"/>
        <c:auto val="1"/>
        <c:lblAlgn val="ctr"/>
        <c:lblOffset val="100"/>
        <c:noMultiLvlLbl val="0"/>
      </c:catAx>
      <c:valAx>
        <c:axId val="650704568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69751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77792568750743"/>
          <c:y val="0.91952011856624949"/>
          <c:w val="0.69264570112675561"/>
          <c:h val="6.6984909299528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orientation="landscape" horizontalDpi="0" verticalDpi="0" copies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Materials</a:t>
            </a:r>
          </a:p>
        </c:rich>
      </c:tx>
      <c:layout>
        <c:manualLayout>
          <c:xMode val="edge"/>
          <c:yMode val="edge"/>
          <c:x val="0.42245373782904777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Entry'!$B$34</c:f>
              <c:strCache>
                <c:ptCount val="1"/>
                <c:pt idx="0">
                  <c:v>Materials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Entry'!$C$34:$N$34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Entry'!$B$35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Entry'!$C$35:$N$35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07704"/>
        <c:axId val="650704960"/>
      </c:barChart>
      <c:lineChart>
        <c:grouping val="standard"/>
        <c:varyColors val="0"/>
        <c:ser>
          <c:idx val="2"/>
          <c:order val="2"/>
          <c:tx>
            <c:strRef>
              <c:f>'Data Entry'!$B$36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Entry'!$C$36:$N$36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698296"/>
        <c:axId val="650699080"/>
      </c:lineChart>
      <c:dateAx>
        <c:axId val="650707704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049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0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07704"/>
        <c:crosses val="autoZero"/>
        <c:crossBetween val="between"/>
      </c:valAx>
      <c:catAx>
        <c:axId val="650698296"/>
        <c:scaling>
          <c:orientation val="minMax"/>
        </c:scaling>
        <c:delete val="1"/>
        <c:axPos val="b"/>
        <c:majorTickMark val="out"/>
        <c:minorTickMark val="none"/>
        <c:tickLblPos val="none"/>
        <c:crossAx val="650699080"/>
        <c:crosses val="autoZero"/>
        <c:auto val="1"/>
        <c:lblAlgn val="ctr"/>
        <c:lblOffset val="100"/>
        <c:noMultiLvlLbl val="0"/>
      </c:catAx>
      <c:valAx>
        <c:axId val="65069908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6982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22113609712404"/>
          <c:y val="0.91858722611373567"/>
          <c:w val="0.6798427701487324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CCFFFF">
            <a:gamma/>
            <a:shade val="46275"/>
            <a:invGamma/>
          </a:srgbClr>
        </a:gs>
        <a:gs pos="50000">
          <a:srgbClr val="CCFFFF"/>
        </a:gs>
        <a:gs pos="100000">
          <a:srgbClr val="CC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Labor</a:t>
            </a:r>
          </a:p>
        </c:rich>
      </c:tx>
      <c:layout>
        <c:manualLayout>
          <c:xMode val="edge"/>
          <c:yMode val="edge"/>
          <c:x val="0.44903195312292776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Entry'!$B$38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Entry'!$C$38:$N$38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Entry'!$B$39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Entry'!$C$39:$N$39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699864"/>
        <c:axId val="650701432"/>
      </c:barChart>
      <c:lineChart>
        <c:grouping val="standard"/>
        <c:varyColors val="0"/>
        <c:ser>
          <c:idx val="2"/>
          <c:order val="2"/>
          <c:tx>
            <c:strRef>
              <c:f>'Data Entry'!$B$40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Entry'!$C$40:$N$40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00256"/>
        <c:axId val="650705352"/>
      </c:lineChart>
      <c:dateAx>
        <c:axId val="650699864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01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01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699864"/>
        <c:crosses val="autoZero"/>
        <c:crossBetween val="between"/>
      </c:valAx>
      <c:catAx>
        <c:axId val="650700256"/>
        <c:scaling>
          <c:orientation val="minMax"/>
        </c:scaling>
        <c:delete val="1"/>
        <c:axPos val="b"/>
        <c:majorTickMark val="out"/>
        <c:minorTickMark val="none"/>
        <c:tickLblPos val="none"/>
        <c:crossAx val="650705352"/>
        <c:crosses val="autoZero"/>
        <c:auto val="1"/>
        <c:lblAlgn val="ctr"/>
        <c:lblOffset val="100"/>
        <c:noMultiLvlLbl val="0"/>
      </c:catAx>
      <c:valAx>
        <c:axId val="650705352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0025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279108144431"/>
          <c:y val="0.91858722611373567"/>
          <c:w val="0.63507946018009176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CCFFFF">
            <a:gamma/>
            <a:shade val="46275"/>
            <a:invGamma/>
          </a:srgbClr>
        </a:gs>
        <a:gs pos="50000">
          <a:srgbClr val="CCFFFF"/>
        </a:gs>
        <a:gs pos="100000">
          <a:srgbClr val="CC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Overhead</a:t>
            </a:r>
          </a:p>
        </c:rich>
      </c:tx>
      <c:layout>
        <c:manualLayout>
          <c:xMode val="edge"/>
          <c:yMode val="edge"/>
          <c:x val="0.41965603095600734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Entry'!$B$42</c:f>
              <c:strCache>
                <c:ptCount val="1"/>
                <c:pt idx="0">
                  <c:v>Overhead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Entry'!$C$42:$N$42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Entry'!$B$43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Entry'!$C$43:$N$43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06136"/>
        <c:axId val="650708880"/>
      </c:barChart>
      <c:lineChart>
        <c:grouping val="standard"/>
        <c:varyColors val="0"/>
        <c:ser>
          <c:idx val="2"/>
          <c:order val="2"/>
          <c:tx>
            <c:strRef>
              <c:f>'Data Entry'!$B$44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Entry'!$C$44:$N$44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13976"/>
        <c:axId val="650720640"/>
      </c:lineChart>
      <c:dateAx>
        <c:axId val="650706136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088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0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06136"/>
        <c:crosses val="autoZero"/>
        <c:crossBetween val="between"/>
      </c:valAx>
      <c:catAx>
        <c:axId val="650713976"/>
        <c:scaling>
          <c:orientation val="minMax"/>
        </c:scaling>
        <c:delete val="1"/>
        <c:axPos val="b"/>
        <c:majorTickMark val="out"/>
        <c:minorTickMark val="none"/>
        <c:tickLblPos val="none"/>
        <c:crossAx val="650720640"/>
        <c:crosses val="autoZero"/>
        <c:auto val="1"/>
        <c:lblAlgn val="ctr"/>
        <c:lblOffset val="100"/>
        <c:noMultiLvlLbl val="0"/>
      </c:catAx>
      <c:valAx>
        <c:axId val="65072064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139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0245757875637"/>
          <c:y val="0.91858722611373567"/>
          <c:w val="0.68823589076785197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CCFFFF">
            <a:gamma/>
            <a:shade val="46275"/>
            <a:invGamma/>
          </a:srgbClr>
        </a:gs>
        <a:gs pos="50000">
          <a:srgbClr val="CCFFFF"/>
        </a:gs>
        <a:gs pos="100000">
          <a:srgbClr val="CC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G&amp;A vs. Total G&amp;A Budget</a:t>
            </a:r>
          </a:p>
        </c:rich>
      </c:tx>
      <c:layout>
        <c:manualLayout>
          <c:xMode val="edge"/>
          <c:yMode val="edge"/>
          <c:x val="0.31046619179292739"/>
          <c:y val="3.0447686045240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2802855847147E-2"/>
          <c:y val="0.20095472789858437"/>
          <c:w val="0.88942004803776475"/>
          <c:h val="0.633311869740993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Entry'!$B$65</c:f>
              <c:strCache>
                <c:ptCount val="1"/>
                <c:pt idx="0">
                  <c:v>Total  G&amp;A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Entry'!$C$65:$N$65</c:f>
              <c:numCache>
                <c:formatCode>_(* #,##0_);_(* \(#,##0\);_(* "-"??_);_(@_)</c:formatCode>
                <c:ptCount val="12"/>
                <c:pt idx="0">
                  <c:v>3200</c:v>
                </c:pt>
                <c:pt idx="1">
                  <c:v>6700</c:v>
                </c:pt>
                <c:pt idx="2">
                  <c:v>10200</c:v>
                </c:pt>
                <c:pt idx="3">
                  <c:v>13700</c:v>
                </c:pt>
                <c:pt idx="4">
                  <c:v>17200</c:v>
                </c:pt>
                <c:pt idx="5">
                  <c:v>20700</c:v>
                </c:pt>
                <c:pt idx="6">
                  <c:v>24200</c:v>
                </c:pt>
                <c:pt idx="7">
                  <c:v>27700</c:v>
                </c:pt>
                <c:pt idx="8">
                  <c:v>31200</c:v>
                </c:pt>
                <c:pt idx="9">
                  <c:v>34700</c:v>
                </c:pt>
                <c:pt idx="10">
                  <c:v>38200</c:v>
                </c:pt>
                <c:pt idx="11">
                  <c:v>41700</c:v>
                </c:pt>
              </c:numCache>
            </c:numRef>
          </c:val>
        </c:ser>
        <c:ser>
          <c:idx val="0"/>
          <c:order val="1"/>
          <c:tx>
            <c:strRef>
              <c:f>'Data Entry'!$B$66</c:f>
              <c:strCache>
                <c:ptCount val="1"/>
                <c:pt idx="0">
                  <c:v>Total  G&amp;A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Entry'!$C$66:$N$66</c:f>
              <c:numCache>
                <c:formatCode>_(* #,##0_);_(* \(#,##0\);_(* "-"??_);_(@_)</c:formatCode>
                <c:ptCount val="12"/>
                <c:pt idx="0">
                  <c:v>1190</c:v>
                </c:pt>
                <c:pt idx="1">
                  <c:v>3356</c:v>
                </c:pt>
                <c:pt idx="2">
                  <c:v>9508</c:v>
                </c:pt>
                <c:pt idx="3">
                  <c:v>13002</c:v>
                </c:pt>
                <c:pt idx="4">
                  <c:v>15488</c:v>
                </c:pt>
                <c:pt idx="5">
                  <c:v>19690</c:v>
                </c:pt>
                <c:pt idx="6">
                  <c:v>21952</c:v>
                </c:pt>
                <c:pt idx="7">
                  <c:v>22464</c:v>
                </c:pt>
                <c:pt idx="8">
                  <c:v>28646</c:v>
                </c:pt>
                <c:pt idx="9">
                  <c:v>30868</c:v>
                </c:pt>
                <c:pt idx="10">
                  <c:v>33086</c:v>
                </c:pt>
                <c:pt idx="11">
                  <c:v>35792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10840"/>
        <c:axId val="650714760"/>
      </c:barChart>
      <c:lineChart>
        <c:grouping val="standard"/>
        <c:varyColors val="0"/>
        <c:ser>
          <c:idx val="2"/>
          <c:order val="2"/>
          <c:tx>
            <c:strRef>
              <c:f>'Data Entry'!$B$67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Entry'!$C$67:$N$67</c:f>
              <c:numCache>
                <c:formatCode>_(* #,##0_);_(* \(#,##0\);_(* "-"??_);_(@_)</c:formatCode>
                <c:ptCount val="12"/>
                <c:pt idx="0">
                  <c:v>2010</c:v>
                </c:pt>
                <c:pt idx="1">
                  <c:v>3344</c:v>
                </c:pt>
                <c:pt idx="2">
                  <c:v>692</c:v>
                </c:pt>
                <c:pt idx="3">
                  <c:v>698</c:v>
                </c:pt>
                <c:pt idx="4">
                  <c:v>1712</c:v>
                </c:pt>
                <c:pt idx="5">
                  <c:v>1010</c:v>
                </c:pt>
                <c:pt idx="6">
                  <c:v>2248</c:v>
                </c:pt>
                <c:pt idx="7">
                  <c:v>5236</c:v>
                </c:pt>
                <c:pt idx="8">
                  <c:v>2554</c:v>
                </c:pt>
                <c:pt idx="9">
                  <c:v>3832</c:v>
                </c:pt>
                <c:pt idx="10">
                  <c:v>5114</c:v>
                </c:pt>
                <c:pt idx="11">
                  <c:v>5908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14368"/>
        <c:axId val="650716720"/>
      </c:lineChart>
      <c:dateAx>
        <c:axId val="650710840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147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14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10840"/>
        <c:crosses val="autoZero"/>
        <c:crossBetween val="between"/>
      </c:valAx>
      <c:catAx>
        <c:axId val="650714368"/>
        <c:scaling>
          <c:orientation val="minMax"/>
        </c:scaling>
        <c:delete val="1"/>
        <c:axPos val="b"/>
        <c:majorTickMark val="out"/>
        <c:minorTickMark val="none"/>
        <c:tickLblPos val="none"/>
        <c:crossAx val="650716720"/>
        <c:crosses val="autoZero"/>
        <c:auto val="1"/>
        <c:lblAlgn val="ctr"/>
        <c:lblOffset val="100"/>
        <c:noMultiLvlLbl val="0"/>
      </c:catAx>
      <c:valAx>
        <c:axId val="65071672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143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64532078745051"/>
          <c:y val="0.91952011856624949"/>
          <c:w val="0.6629109109268696"/>
          <c:h val="6.6984909299528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Operating Expenses</a:t>
            </a:r>
          </a:p>
        </c:rich>
      </c:tx>
      <c:layout>
        <c:manualLayout>
          <c:xMode val="edge"/>
          <c:yMode val="edge"/>
          <c:x val="0.33432597132828651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Entry'!$B$57</c:f>
              <c:strCache>
                <c:ptCount val="1"/>
                <c:pt idx="0">
                  <c:v>     Operating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Entry'!$C$57:$N$57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Entry'!$B$58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Entry'!$C$58:$N$58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20248"/>
        <c:axId val="650717112"/>
      </c:barChart>
      <c:lineChart>
        <c:grouping val="standard"/>
        <c:varyColors val="0"/>
        <c:ser>
          <c:idx val="2"/>
          <c:order val="2"/>
          <c:tx>
            <c:strRef>
              <c:f>'Data Entry'!$B$59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Entry'!$C$59:$N$59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08488"/>
        <c:axId val="650713584"/>
      </c:lineChart>
      <c:dateAx>
        <c:axId val="650720248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171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17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20248"/>
        <c:crosses val="autoZero"/>
        <c:crossBetween val="between"/>
      </c:valAx>
      <c:catAx>
        <c:axId val="650708488"/>
        <c:scaling>
          <c:orientation val="minMax"/>
        </c:scaling>
        <c:delete val="1"/>
        <c:axPos val="b"/>
        <c:majorTickMark val="out"/>
        <c:minorTickMark val="none"/>
        <c:tickLblPos val="none"/>
        <c:crossAx val="650713584"/>
        <c:crosses val="autoZero"/>
        <c:auto val="1"/>
        <c:lblAlgn val="ctr"/>
        <c:lblOffset val="100"/>
        <c:noMultiLvlLbl val="0"/>
      </c:catAx>
      <c:valAx>
        <c:axId val="65071358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0848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7144964952961211E-2"/>
          <c:y val="0.91858722611373567"/>
          <c:w val="0.86589027720589606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CC">
            <a:gamma/>
            <a:shade val="46275"/>
            <a:invGamma/>
          </a:srgbClr>
        </a:gs>
        <a:gs pos="50000">
          <a:srgbClr val="FFFFCC"/>
        </a:gs>
        <a:gs pos="100000">
          <a:srgbClr val="FFFFCC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Payroll Expenses </a:t>
            </a:r>
          </a:p>
        </c:rich>
      </c:tx>
      <c:layout>
        <c:manualLayout>
          <c:xMode val="edge"/>
          <c:yMode val="edge"/>
          <c:x val="0.35670762631260639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Entry'!$B$61</c:f>
              <c:strCache>
                <c:ptCount val="1"/>
                <c:pt idx="0">
                  <c:v>     Payroll Salaries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Entry'!$C$61:$N$61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Entry'!$B$62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Entry'!$C$62:$N$62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12800"/>
        <c:axId val="650719464"/>
      </c:barChart>
      <c:lineChart>
        <c:grouping val="standard"/>
        <c:varyColors val="0"/>
        <c:ser>
          <c:idx val="2"/>
          <c:order val="2"/>
          <c:tx>
            <c:strRef>
              <c:f>'Data Entry'!$B$63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Entry'!$C$63:$N$63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09664"/>
        <c:axId val="650710448"/>
      </c:lineChart>
      <c:dateAx>
        <c:axId val="650712800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194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19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12800"/>
        <c:crosses val="autoZero"/>
        <c:crossBetween val="between"/>
      </c:valAx>
      <c:catAx>
        <c:axId val="650709664"/>
        <c:scaling>
          <c:orientation val="minMax"/>
        </c:scaling>
        <c:delete val="1"/>
        <c:axPos val="b"/>
        <c:majorTickMark val="out"/>
        <c:minorTickMark val="none"/>
        <c:tickLblPos val="none"/>
        <c:crossAx val="650710448"/>
        <c:crosses val="autoZero"/>
        <c:auto val="1"/>
        <c:lblAlgn val="ctr"/>
        <c:lblOffset val="100"/>
        <c:noMultiLvlLbl val="0"/>
      </c:catAx>
      <c:valAx>
        <c:axId val="650710448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096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27273145372281"/>
          <c:y val="0.91858722611373567"/>
          <c:w val="0.807138432872054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CC">
            <a:gamma/>
            <a:shade val="46275"/>
            <a:invGamma/>
          </a:srgbClr>
        </a:gs>
        <a:gs pos="50000">
          <a:srgbClr val="FFFFCC"/>
        </a:gs>
        <a:gs pos="100000">
          <a:srgbClr val="FFFFCC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Sales vs. Total Budget</a:t>
            </a:r>
          </a:p>
        </c:rich>
      </c:tx>
      <c:layout>
        <c:manualLayout>
          <c:xMode val="edge"/>
          <c:yMode val="edge"/>
          <c:x val="0.33354433293022018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5752015848021"/>
          <c:y val="0.20424461968062604"/>
          <c:w val="0.87886284549867533"/>
          <c:h val="0.627175397807175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Entry'!$B$29</c:f>
              <c:strCache>
                <c:ptCount val="1"/>
                <c:pt idx="0">
                  <c:v>Total Sales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Entry'!$C$29:$N$29</c:f>
              <c:numCache>
                <c:formatCode>_(* #,##0_);_(* \(#,##0\);_(* "-"??_);_(@_)</c:formatCode>
                <c:ptCount val="12"/>
                <c:pt idx="0">
                  <c:v>25000</c:v>
                </c:pt>
                <c:pt idx="1">
                  <c:v>30100</c:v>
                </c:pt>
                <c:pt idx="2">
                  <c:v>39600</c:v>
                </c:pt>
                <c:pt idx="3">
                  <c:v>49100</c:v>
                </c:pt>
                <c:pt idx="4">
                  <c:v>60400</c:v>
                </c:pt>
                <c:pt idx="5">
                  <c:v>64580</c:v>
                </c:pt>
                <c:pt idx="6">
                  <c:v>75760</c:v>
                </c:pt>
                <c:pt idx="7">
                  <c:v>82273.333333333299</c:v>
                </c:pt>
                <c:pt idx="8">
                  <c:v>87433.333333333299</c:v>
                </c:pt>
                <c:pt idx="9">
                  <c:v>96433.333333333299</c:v>
                </c:pt>
                <c:pt idx="10">
                  <c:v>105433.3333333333</c:v>
                </c:pt>
                <c:pt idx="11">
                  <c:v>114433.3333333333</c:v>
                </c:pt>
              </c:numCache>
            </c:numRef>
          </c:val>
        </c:ser>
        <c:ser>
          <c:idx val="0"/>
          <c:order val="1"/>
          <c:tx>
            <c:strRef>
              <c:f>'Data Entry'!$B$30</c:f>
              <c:strCache>
                <c:ptCount val="1"/>
                <c:pt idx="0">
                  <c:v>Total Sales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Entry'!$C$30:$N$30</c:f>
              <c:numCache>
                <c:formatCode>_(* #,##0_);_(* \(#,##0\);_(* "-"??_);_(@_)</c:formatCode>
                <c:ptCount val="12"/>
                <c:pt idx="0">
                  <c:v>9170</c:v>
                </c:pt>
                <c:pt idx="1">
                  <c:v>15068</c:v>
                </c:pt>
                <c:pt idx="2">
                  <c:v>30524</c:v>
                </c:pt>
                <c:pt idx="3">
                  <c:v>36673</c:v>
                </c:pt>
                <c:pt idx="4">
                  <c:v>46177.000000000015</c:v>
                </c:pt>
                <c:pt idx="5">
                  <c:v>56516.700000000004</c:v>
                </c:pt>
                <c:pt idx="6">
                  <c:v>64916.399999999994</c:v>
                </c:pt>
                <c:pt idx="7">
                  <c:v>71566.100000000006</c:v>
                </c:pt>
                <c:pt idx="8">
                  <c:v>83010.7</c:v>
                </c:pt>
                <c:pt idx="9">
                  <c:v>90702</c:v>
                </c:pt>
                <c:pt idx="10">
                  <c:v>98387.3</c:v>
                </c:pt>
                <c:pt idx="11">
                  <c:v>106804.6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67096"/>
        <c:axId val="525569840"/>
      </c:barChart>
      <c:lineChart>
        <c:grouping val="standard"/>
        <c:varyColors val="0"/>
        <c:ser>
          <c:idx val="2"/>
          <c:order val="2"/>
          <c:tx>
            <c:strRef>
              <c:f>'Data Entry'!$B$31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Entry'!$C$31:$N$31</c:f>
              <c:numCache>
                <c:formatCode>_(* #,##0_);_(* \(#,##0\);_(* "-"??_);_(@_)</c:formatCode>
                <c:ptCount val="12"/>
                <c:pt idx="0">
                  <c:v>15830</c:v>
                </c:pt>
                <c:pt idx="1">
                  <c:v>15032</c:v>
                </c:pt>
                <c:pt idx="2">
                  <c:v>9076</c:v>
                </c:pt>
                <c:pt idx="3">
                  <c:v>12427</c:v>
                </c:pt>
                <c:pt idx="4">
                  <c:v>14222.999999999985</c:v>
                </c:pt>
                <c:pt idx="5">
                  <c:v>8063.2999999999956</c:v>
                </c:pt>
                <c:pt idx="6">
                  <c:v>10843.600000000006</c:v>
                </c:pt>
                <c:pt idx="7">
                  <c:v>10707.233333333294</c:v>
                </c:pt>
                <c:pt idx="8">
                  <c:v>4422.6333333333023</c:v>
                </c:pt>
                <c:pt idx="9">
                  <c:v>5731.3333333332994</c:v>
                </c:pt>
                <c:pt idx="10">
                  <c:v>7046.0333333332965</c:v>
                </c:pt>
                <c:pt idx="11">
                  <c:v>7628.7333333332936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1016"/>
        <c:axId val="525567880"/>
      </c:lineChart>
      <c:dateAx>
        <c:axId val="525567096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55698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556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5567096"/>
        <c:crosses val="autoZero"/>
        <c:crossBetween val="between"/>
      </c:valAx>
      <c:catAx>
        <c:axId val="525571016"/>
        <c:scaling>
          <c:orientation val="minMax"/>
        </c:scaling>
        <c:delete val="1"/>
        <c:axPos val="b"/>
        <c:majorTickMark val="out"/>
        <c:minorTickMark val="none"/>
        <c:tickLblPos val="none"/>
        <c:crossAx val="525567880"/>
        <c:crosses val="autoZero"/>
        <c:auto val="1"/>
        <c:lblAlgn val="ctr"/>
        <c:lblOffset val="100"/>
        <c:noMultiLvlLbl val="0"/>
      </c:catAx>
      <c:valAx>
        <c:axId val="52556788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52557101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06987624460738"/>
          <c:y val="0.91806925007958218"/>
          <c:w val="0.58943813332642048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Sales vs. Total Budget</a:t>
            </a:r>
          </a:p>
        </c:rich>
      </c:tx>
      <c:layout>
        <c:manualLayout>
          <c:xMode val="edge"/>
          <c:yMode val="edge"/>
          <c:x val="0.33495366607518612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712640844382E-2"/>
          <c:y val="0.20030866824947097"/>
          <c:w val="0.90078923252595733"/>
          <c:h val="0.633299122849337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Entry'!$B$79</c:f>
              <c:strCache>
                <c:ptCount val="1"/>
                <c:pt idx="0">
                  <c:v>Total Sales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Entry'!$C$79:$N$79</c:f>
              <c:numCache>
                <c:formatCode>#,##0_);\(#,##0\)</c:formatCode>
                <c:ptCount val="12"/>
                <c:pt idx="0">
                  <c:v>3200</c:v>
                </c:pt>
                <c:pt idx="1">
                  <c:v>6700</c:v>
                </c:pt>
                <c:pt idx="2">
                  <c:v>10200</c:v>
                </c:pt>
                <c:pt idx="3">
                  <c:v>13700</c:v>
                </c:pt>
                <c:pt idx="4">
                  <c:v>17200</c:v>
                </c:pt>
                <c:pt idx="5">
                  <c:v>20700</c:v>
                </c:pt>
                <c:pt idx="6">
                  <c:v>24200</c:v>
                </c:pt>
                <c:pt idx="7">
                  <c:v>27700</c:v>
                </c:pt>
                <c:pt idx="8">
                  <c:v>31200</c:v>
                </c:pt>
                <c:pt idx="9">
                  <c:v>34700</c:v>
                </c:pt>
                <c:pt idx="10">
                  <c:v>38200</c:v>
                </c:pt>
                <c:pt idx="11">
                  <c:v>41700</c:v>
                </c:pt>
              </c:numCache>
            </c:numRef>
          </c:val>
        </c:ser>
        <c:ser>
          <c:idx val="0"/>
          <c:order val="1"/>
          <c:tx>
            <c:strRef>
              <c:f>'Data Entry'!$B$80</c:f>
              <c:strCache>
                <c:ptCount val="1"/>
                <c:pt idx="0">
                  <c:v>Total Sales Expense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Entry'!$C$80:$N$80</c:f>
              <c:numCache>
                <c:formatCode>#,##0_);\(#,##0\)</c:formatCode>
                <c:ptCount val="12"/>
                <c:pt idx="0">
                  <c:v>1190</c:v>
                </c:pt>
                <c:pt idx="1">
                  <c:v>3356</c:v>
                </c:pt>
                <c:pt idx="2">
                  <c:v>9508</c:v>
                </c:pt>
                <c:pt idx="3">
                  <c:v>13002</c:v>
                </c:pt>
                <c:pt idx="4">
                  <c:v>15488</c:v>
                </c:pt>
                <c:pt idx="5">
                  <c:v>19690</c:v>
                </c:pt>
                <c:pt idx="6">
                  <c:v>21952</c:v>
                </c:pt>
                <c:pt idx="7">
                  <c:v>22464</c:v>
                </c:pt>
                <c:pt idx="8">
                  <c:v>28646</c:v>
                </c:pt>
                <c:pt idx="9">
                  <c:v>30868</c:v>
                </c:pt>
                <c:pt idx="10">
                  <c:v>33086</c:v>
                </c:pt>
                <c:pt idx="11">
                  <c:v>35792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15544"/>
        <c:axId val="650715936"/>
      </c:barChart>
      <c:lineChart>
        <c:grouping val="standard"/>
        <c:varyColors val="0"/>
        <c:ser>
          <c:idx val="2"/>
          <c:order val="2"/>
          <c:tx>
            <c:strRef>
              <c:f>'Data Entry'!$B$81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Entry'!$C$81:$N$81</c:f>
              <c:numCache>
                <c:formatCode>_(* #,##0_);_(* \(#,##0\);_(* "-"??_);_(@_)</c:formatCode>
                <c:ptCount val="12"/>
                <c:pt idx="0">
                  <c:v>2010</c:v>
                </c:pt>
                <c:pt idx="1">
                  <c:v>3344</c:v>
                </c:pt>
                <c:pt idx="2">
                  <c:v>692</c:v>
                </c:pt>
                <c:pt idx="3">
                  <c:v>698</c:v>
                </c:pt>
                <c:pt idx="4">
                  <c:v>1712</c:v>
                </c:pt>
                <c:pt idx="5">
                  <c:v>1010</c:v>
                </c:pt>
                <c:pt idx="6">
                  <c:v>2248</c:v>
                </c:pt>
                <c:pt idx="7">
                  <c:v>5236</c:v>
                </c:pt>
                <c:pt idx="8">
                  <c:v>2554</c:v>
                </c:pt>
                <c:pt idx="9">
                  <c:v>3832</c:v>
                </c:pt>
                <c:pt idx="10">
                  <c:v>5114</c:v>
                </c:pt>
                <c:pt idx="11">
                  <c:v>5908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17896"/>
        <c:axId val="650718288"/>
      </c:lineChart>
      <c:catAx>
        <c:axId val="650715544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1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71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15544"/>
        <c:crosses val="autoZero"/>
        <c:crossBetween val="between"/>
      </c:valAx>
      <c:catAx>
        <c:axId val="650717896"/>
        <c:scaling>
          <c:orientation val="minMax"/>
        </c:scaling>
        <c:delete val="1"/>
        <c:axPos val="b"/>
        <c:majorTickMark val="out"/>
        <c:minorTickMark val="none"/>
        <c:tickLblPos val="none"/>
        <c:crossAx val="650718288"/>
        <c:crosses val="autoZero"/>
        <c:auto val="1"/>
        <c:lblAlgn val="ctr"/>
        <c:lblOffset val="100"/>
        <c:noMultiLvlLbl val="0"/>
      </c:catAx>
      <c:valAx>
        <c:axId val="650718288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178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54134609937293"/>
          <c:y val="0.91858722611373567"/>
          <c:w val="0.74599341295596278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Operating Expenses</a:t>
            </a:r>
          </a:p>
        </c:rich>
      </c:tx>
      <c:layout>
        <c:manualLayout>
          <c:xMode val="edge"/>
          <c:yMode val="edge"/>
          <c:x val="0.33432597132828651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Entry'!$B$71</c:f>
              <c:strCache>
                <c:ptCount val="1"/>
                <c:pt idx="0">
                  <c:v>     Operating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Entry'!$C$71:$N$71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Entry'!$B$72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Entry'!$C$72:$N$72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19072"/>
        <c:axId val="650711624"/>
      </c:barChart>
      <c:lineChart>
        <c:grouping val="standard"/>
        <c:varyColors val="0"/>
        <c:ser>
          <c:idx val="2"/>
          <c:order val="2"/>
          <c:tx>
            <c:strRef>
              <c:f>'Data Entry'!$B$73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Entry'!$C$73:$N$73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19856"/>
        <c:axId val="650711232"/>
      </c:lineChart>
      <c:dateAx>
        <c:axId val="650719072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116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11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19072"/>
        <c:crosses val="autoZero"/>
        <c:crossBetween val="between"/>
      </c:valAx>
      <c:catAx>
        <c:axId val="650719856"/>
        <c:scaling>
          <c:orientation val="minMax"/>
        </c:scaling>
        <c:delete val="1"/>
        <c:axPos val="b"/>
        <c:majorTickMark val="out"/>
        <c:minorTickMark val="none"/>
        <c:tickLblPos val="none"/>
        <c:crossAx val="650711232"/>
        <c:crosses val="autoZero"/>
        <c:auto val="1"/>
        <c:lblAlgn val="ctr"/>
        <c:lblOffset val="100"/>
        <c:noMultiLvlLbl val="0"/>
      </c:catAx>
      <c:valAx>
        <c:axId val="650711232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65071985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7144964952961211E-2"/>
          <c:y val="0.91858722611373567"/>
          <c:w val="0.86589027720589606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99CC00">
            <a:gamma/>
            <a:shade val="46275"/>
            <a:invGamma/>
          </a:srgbClr>
        </a:gs>
        <a:gs pos="50000">
          <a:srgbClr val="99CC00"/>
        </a:gs>
        <a:gs pos="100000">
          <a:srgbClr val="99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Payroll Expenses</a:t>
            </a:r>
          </a:p>
        </c:rich>
      </c:tx>
      <c:layout>
        <c:manualLayout>
          <c:xMode val="edge"/>
          <c:yMode val="edge"/>
          <c:x val="0.35670762631260639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Entry'!$B$75</c:f>
              <c:strCache>
                <c:ptCount val="1"/>
                <c:pt idx="0">
                  <c:v>     Payroll Salaries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Entry'!$C$75:$N$75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Entry'!$B$76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Entry'!$C$76:$N$76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715152"/>
        <c:axId val="650713192"/>
      </c:barChart>
      <c:lineChart>
        <c:grouping val="standard"/>
        <c:varyColors val="0"/>
        <c:ser>
          <c:idx val="2"/>
          <c:order val="2"/>
          <c:tx>
            <c:strRef>
              <c:f>'Data Entry'!$B$77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Entry'!$C$77:$N$77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1768"/>
        <c:axId val="529970784"/>
      </c:lineChart>
      <c:dateAx>
        <c:axId val="650715152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131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0713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0715152"/>
        <c:crosses val="autoZero"/>
        <c:crossBetween val="between"/>
      </c:valAx>
      <c:catAx>
        <c:axId val="529961768"/>
        <c:scaling>
          <c:orientation val="minMax"/>
        </c:scaling>
        <c:delete val="1"/>
        <c:axPos val="b"/>
        <c:majorTickMark val="out"/>
        <c:minorTickMark val="none"/>
        <c:tickLblPos val="none"/>
        <c:crossAx val="529970784"/>
        <c:crosses val="autoZero"/>
        <c:auto val="1"/>
        <c:lblAlgn val="ctr"/>
        <c:lblOffset val="100"/>
        <c:noMultiLvlLbl val="0"/>
      </c:catAx>
      <c:valAx>
        <c:axId val="52997078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5299617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27273145372281"/>
          <c:y val="0.91858722611373567"/>
          <c:w val="0.807138432872054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99CC00">
            <a:gamma/>
            <a:shade val="46275"/>
            <a:invGamma/>
          </a:srgbClr>
        </a:gs>
        <a:gs pos="50000">
          <a:srgbClr val="99CC00"/>
        </a:gs>
        <a:gs pos="100000">
          <a:srgbClr val="99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orientation="landscape" horizontalDpi="0" verticalDpi="0" copies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Marketing Expenses vs. Total Marketing Expense Budget</a:t>
            </a:r>
          </a:p>
        </c:rich>
      </c:tx>
      <c:layout>
        <c:manualLayout>
          <c:xMode val="edge"/>
          <c:yMode val="edge"/>
          <c:x val="0.13905387181711373"/>
          <c:y val="3.0447686045240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712640844382E-2"/>
          <c:y val="0.20095472789858437"/>
          <c:w val="0.8946673639553917"/>
          <c:h val="0.633311869740993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Entry'!$B$93</c:f>
              <c:strCache>
                <c:ptCount val="1"/>
                <c:pt idx="0">
                  <c:v>Total Marketing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Entry'!$C$93:$N$93</c:f>
              <c:numCache>
                <c:formatCode>#,##0_);\(#,##0\)</c:formatCode>
                <c:ptCount val="12"/>
                <c:pt idx="0">
                  <c:v>3200</c:v>
                </c:pt>
                <c:pt idx="1">
                  <c:v>6700</c:v>
                </c:pt>
                <c:pt idx="2">
                  <c:v>10200</c:v>
                </c:pt>
                <c:pt idx="3">
                  <c:v>13700</c:v>
                </c:pt>
                <c:pt idx="4">
                  <c:v>17200</c:v>
                </c:pt>
                <c:pt idx="5">
                  <c:v>20700</c:v>
                </c:pt>
                <c:pt idx="6">
                  <c:v>24200</c:v>
                </c:pt>
                <c:pt idx="7">
                  <c:v>27700</c:v>
                </c:pt>
                <c:pt idx="8">
                  <c:v>31200</c:v>
                </c:pt>
                <c:pt idx="9">
                  <c:v>34700</c:v>
                </c:pt>
                <c:pt idx="10">
                  <c:v>38200</c:v>
                </c:pt>
                <c:pt idx="11">
                  <c:v>41700</c:v>
                </c:pt>
              </c:numCache>
            </c:numRef>
          </c:val>
        </c:ser>
        <c:ser>
          <c:idx val="0"/>
          <c:order val="1"/>
          <c:tx>
            <c:strRef>
              <c:f>'Data Entry'!$B$94</c:f>
              <c:strCache>
                <c:ptCount val="1"/>
                <c:pt idx="0">
                  <c:v>Total Marketing Expense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Entry'!$C$94:$N$94</c:f>
              <c:numCache>
                <c:formatCode>#,##0_);\(#,##0\)</c:formatCode>
                <c:ptCount val="12"/>
                <c:pt idx="0">
                  <c:v>1190</c:v>
                </c:pt>
                <c:pt idx="1">
                  <c:v>3356</c:v>
                </c:pt>
                <c:pt idx="2">
                  <c:v>9508</c:v>
                </c:pt>
                <c:pt idx="3">
                  <c:v>13002</c:v>
                </c:pt>
                <c:pt idx="4">
                  <c:v>15488</c:v>
                </c:pt>
                <c:pt idx="5">
                  <c:v>19690</c:v>
                </c:pt>
                <c:pt idx="6">
                  <c:v>21952</c:v>
                </c:pt>
                <c:pt idx="7">
                  <c:v>22464</c:v>
                </c:pt>
                <c:pt idx="8">
                  <c:v>28646</c:v>
                </c:pt>
                <c:pt idx="9">
                  <c:v>30868</c:v>
                </c:pt>
                <c:pt idx="10">
                  <c:v>33086</c:v>
                </c:pt>
                <c:pt idx="11">
                  <c:v>35792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63728"/>
        <c:axId val="529967648"/>
      </c:barChart>
      <c:lineChart>
        <c:grouping val="standard"/>
        <c:varyColors val="0"/>
        <c:ser>
          <c:idx val="2"/>
          <c:order val="2"/>
          <c:tx>
            <c:strRef>
              <c:f>'Data Entry'!$B$95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Entry'!$C$95:$N$95</c:f>
              <c:numCache>
                <c:formatCode>_(* #,##0_);_(* \(#,##0\);_(* "-"??_);_(@_)</c:formatCode>
                <c:ptCount val="12"/>
                <c:pt idx="0">
                  <c:v>2010</c:v>
                </c:pt>
                <c:pt idx="1">
                  <c:v>3344</c:v>
                </c:pt>
                <c:pt idx="2">
                  <c:v>692</c:v>
                </c:pt>
                <c:pt idx="3">
                  <c:v>698</c:v>
                </c:pt>
                <c:pt idx="4">
                  <c:v>1712</c:v>
                </c:pt>
                <c:pt idx="5">
                  <c:v>1010</c:v>
                </c:pt>
                <c:pt idx="6">
                  <c:v>2248</c:v>
                </c:pt>
                <c:pt idx="7">
                  <c:v>5236</c:v>
                </c:pt>
                <c:pt idx="8">
                  <c:v>2554</c:v>
                </c:pt>
                <c:pt idx="9">
                  <c:v>3832</c:v>
                </c:pt>
                <c:pt idx="10">
                  <c:v>5114</c:v>
                </c:pt>
                <c:pt idx="11">
                  <c:v>5908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71176"/>
        <c:axId val="529968040"/>
      </c:lineChart>
      <c:dateAx>
        <c:axId val="529963728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676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9967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63728"/>
        <c:crosses val="autoZero"/>
        <c:crossBetween val="between"/>
      </c:valAx>
      <c:catAx>
        <c:axId val="529971176"/>
        <c:scaling>
          <c:orientation val="minMax"/>
        </c:scaling>
        <c:delete val="1"/>
        <c:axPos val="b"/>
        <c:majorTickMark val="out"/>
        <c:minorTickMark val="none"/>
        <c:tickLblPos val="none"/>
        <c:crossAx val="529968040"/>
        <c:crosses val="autoZero"/>
        <c:auto val="1"/>
        <c:lblAlgn val="ctr"/>
        <c:lblOffset val="100"/>
        <c:noMultiLvlLbl val="0"/>
      </c:catAx>
      <c:valAx>
        <c:axId val="52996804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5299711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06102937010857"/>
          <c:y val="0.91952011856624949"/>
          <c:w val="0.81683217784392559"/>
          <c:h val="6.6984909299528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Operating Expenses</a:t>
            </a:r>
          </a:p>
        </c:rich>
      </c:tx>
      <c:layout>
        <c:manualLayout>
          <c:xMode val="edge"/>
          <c:yMode val="edge"/>
          <c:x val="0.33432597132828651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Entry'!$B$85</c:f>
              <c:strCache>
                <c:ptCount val="1"/>
                <c:pt idx="0">
                  <c:v>     Operating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Entry'!$C$85:$N$85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Entry'!$B$86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Entry'!$C$86:$N$86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66472"/>
        <c:axId val="529960200"/>
      </c:barChart>
      <c:lineChart>
        <c:grouping val="standard"/>
        <c:varyColors val="0"/>
        <c:ser>
          <c:idx val="2"/>
          <c:order val="2"/>
          <c:tx>
            <c:strRef>
              <c:f>'Data Entry'!$B$87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Entry'!$C$87:$N$87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0592"/>
        <c:axId val="529968432"/>
      </c:lineChart>
      <c:dateAx>
        <c:axId val="529966472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602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9960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66472"/>
        <c:crosses val="autoZero"/>
        <c:crossBetween val="between"/>
      </c:valAx>
      <c:catAx>
        <c:axId val="529960592"/>
        <c:scaling>
          <c:orientation val="minMax"/>
        </c:scaling>
        <c:delete val="1"/>
        <c:axPos val="b"/>
        <c:majorTickMark val="out"/>
        <c:minorTickMark val="none"/>
        <c:tickLblPos val="none"/>
        <c:crossAx val="529968432"/>
        <c:crosses val="autoZero"/>
        <c:auto val="1"/>
        <c:lblAlgn val="ctr"/>
        <c:lblOffset val="100"/>
        <c:noMultiLvlLbl val="0"/>
      </c:catAx>
      <c:valAx>
        <c:axId val="529968432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5299605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7144964952961211E-2"/>
          <c:y val="0.91858722611373567"/>
          <c:w val="0.86589027720589606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33CCCC">
            <a:gamma/>
            <a:shade val="46275"/>
            <a:invGamma/>
          </a:srgbClr>
        </a:gs>
        <a:gs pos="50000">
          <a:srgbClr val="33CCCC"/>
        </a:gs>
        <a:gs pos="100000">
          <a:srgbClr val="33CCCC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Payroll Expenses</a:t>
            </a:r>
          </a:p>
        </c:rich>
      </c:tx>
      <c:layout>
        <c:manualLayout>
          <c:xMode val="edge"/>
          <c:yMode val="edge"/>
          <c:x val="0.35670762631260639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Entry'!$B$89</c:f>
              <c:strCache>
                <c:ptCount val="1"/>
                <c:pt idx="0">
                  <c:v>     Payroll Salaries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Entry'!$C$89:$N$89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Entry'!$B$90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Entry'!$C$90:$N$90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67256"/>
        <c:axId val="529964512"/>
      </c:barChart>
      <c:lineChart>
        <c:grouping val="standard"/>
        <c:varyColors val="0"/>
        <c:ser>
          <c:idx val="2"/>
          <c:order val="2"/>
          <c:tx>
            <c:strRef>
              <c:f>'Data Entry'!$B$91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Entry'!$C$91:$N$91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59024"/>
        <c:axId val="529966864"/>
      </c:lineChart>
      <c:dateAx>
        <c:axId val="529967256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64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996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67256"/>
        <c:crosses val="autoZero"/>
        <c:crossBetween val="between"/>
      </c:valAx>
      <c:catAx>
        <c:axId val="529959024"/>
        <c:scaling>
          <c:orientation val="minMax"/>
        </c:scaling>
        <c:delete val="1"/>
        <c:axPos val="b"/>
        <c:majorTickMark val="out"/>
        <c:minorTickMark val="none"/>
        <c:tickLblPos val="none"/>
        <c:crossAx val="529966864"/>
        <c:crosses val="autoZero"/>
        <c:auto val="1"/>
        <c:lblAlgn val="ctr"/>
        <c:lblOffset val="100"/>
        <c:noMultiLvlLbl val="0"/>
      </c:catAx>
      <c:valAx>
        <c:axId val="52996686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5299590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27273145372281"/>
          <c:y val="0.91858722611373567"/>
          <c:w val="0.807138432872054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33CCCC">
            <a:gamma/>
            <a:shade val="46275"/>
            <a:invGamma/>
          </a:srgbClr>
        </a:gs>
        <a:gs pos="50000">
          <a:srgbClr val="33CCCC"/>
        </a:gs>
        <a:gs pos="100000">
          <a:srgbClr val="33CCCC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R&amp;D Expenses vs. Total R&amp;D Expenses Budget</a:t>
            </a:r>
          </a:p>
        </c:rich>
      </c:tx>
      <c:layout>
        <c:manualLayout>
          <c:xMode val="edge"/>
          <c:yMode val="edge"/>
          <c:x val="0.19240158364632101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2802855847147E-2"/>
          <c:y val="0.20030866824947097"/>
          <c:w val="0.88942004803776475"/>
          <c:h val="0.633299122849337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Entry'!$B$107</c:f>
              <c:strCache>
                <c:ptCount val="1"/>
                <c:pt idx="0">
                  <c:v>Total  Research &amp; Development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Entry'!$C$107:$N$107</c:f>
              <c:numCache>
                <c:formatCode>_(* #,##0_);_(* \(#,##0\);_(* "-"??_);_(@_)</c:formatCode>
                <c:ptCount val="12"/>
                <c:pt idx="0">
                  <c:v>3200</c:v>
                </c:pt>
                <c:pt idx="1">
                  <c:v>6700</c:v>
                </c:pt>
                <c:pt idx="2">
                  <c:v>10200</c:v>
                </c:pt>
                <c:pt idx="3">
                  <c:v>13700</c:v>
                </c:pt>
                <c:pt idx="4">
                  <c:v>17200</c:v>
                </c:pt>
                <c:pt idx="5">
                  <c:v>20700</c:v>
                </c:pt>
                <c:pt idx="6">
                  <c:v>24200</c:v>
                </c:pt>
                <c:pt idx="7">
                  <c:v>27700</c:v>
                </c:pt>
                <c:pt idx="8">
                  <c:v>31200</c:v>
                </c:pt>
                <c:pt idx="9">
                  <c:v>34700</c:v>
                </c:pt>
                <c:pt idx="10">
                  <c:v>38200</c:v>
                </c:pt>
                <c:pt idx="11">
                  <c:v>41700</c:v>
                </c:pt>
              </c:numCache>
            </c:numRef>
          </c:val>
        </c:ser>
        <c:ser>
          <c:idx val="0"/>
          <c:order val="1"/>
          <c:tx>
            <c:strRef>
              <c:f>'Data Entry'!$B$108</c:f>
              <c:strCache>
                <c:ptCount val="1"/>
                <c:pt idx="0">
                  <c:v>Total  R&amp;D Expenses 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Entry'!$C$108:$N$108</c:f>
              <c:numCache>
                <c:formatCode>_(* #,##0_);_(* \(#,##0\);_(* "-"??_);_(@_)</c:formatCode>
                <c:ptCount val="12"/>
                <c:pt idx="0">
                  <c:v>1190</c:v>
                </c:pt>
                <c:pt idx="1">
                  <c:v>3356</c:v>
                </c:pt>
                <c:pt idx="2">
                  <c:v>9508</c:v>
                </c:pt>
                <c:pt idx="3">
                  <c:v>13002</c:v>
                </c:pt>
                <c:pt idx="4">
                  <c:v>15488</c:v>
                </c:pt>
                <c:pt idx="5">
                  <c:v>19690</c:v>
                </c:pt>
                <c:pt idx="6">
                  <c:v>21952</c:v>
                </c:pt>
                <c:pt idx="7">
                  <c:v>22464</c:v>
                </c:pt>
                <c:pt idx="8">
                  <c:v>28646</c:v>
                </c:pt>
                <c:pt idx="9">
                  <c:v>30868</c:v>
                </c:pt>
                <c:pt idx="10">
                  <c:v>33086</c:v>
                </c:pt>
                <c:pt idx="11">
                  <c:v>35792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66080"/>
        <c:axId val="529968824"/>
      </c:barChart>
      <c:lineChart>
        <c:grouping val="standard"/>
        <c:varyColors val="0"/>
        <c:ser>
          <c:idx val="2"/>
          <c:order val="2"/>
          <c:tx>
            <c:strRef>
              <c:f>'Data Entry'!$B$109</c:f>
              <c:strCache>
                <c:ptCount val="1"/>
                <c:pt idx="0">
                  <c:v>Total 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Entry'!$C$109:$N$109</c:f>
              <c:numCache>
                <c:formatCode>_(* #,##0_);_(* \(#,##0\);_(* "-"??_);_(@_)</c:formatCode>
                <c:ptCount val="12"/>
                <c:pt idx="0">
                  <c:v>2010</c:v>
                </c:pt>
                <c:pt idx="1">
                  <c:v>3344</c:v>
                </c:pt>
                <c:pt idx="2">
                  <c:v>692</c:v>
                </c:pt>
                <c:pt idx="3">
                  <c:v>698</c:v>
                </c:pt>
                <c:pt idx="4">
                  <c:v>1712</c:v>
                </c:pt>
                <c:pt idx="5">
                  <c:v>1010</c:v>
                </c:pt>
                <c:pt idx="6">
                  <c:v>2248</c:v>
                </c:pt>
                <c:pt idx="7">
                  <c:v>5236</c:v>
                </c:pt>
                <c:pt idx="8">
                  <c:v>2554</c:v>
                </c:pt>
                <c:pt idx="9">
                  <c:v>3832</c:v>
                </c:pt>
                <c:pt idx="10">
                  <c:v>5114</c:v>
                </c:pt>
                <c:pt idx="11">
                  <c:v>5908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9216"/>
        <c:axId val="529959416"/>
      </c:lineChart>
      <c:dateAx>
        <c:axId val="529966080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68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9968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66080"/>
        <c:crosses val="autoZero"/>
        <c:crossBetween val="between"/>
      </c:valAx>
      <c:catAx>
        <c:axId val="529969216"/>
        <c:scaling>
          <c:orientation val="minMax"/>
        </c:scaling>
        <c:delete val="1"/>
        <c:axPos val="b"/>
        <c:majorTickMark val="out"/>
        <c:minorTickMark val="none"/>
        <c:tickLblPos val="none"/>
        <c:crossAx val="529959416"/>
        <c:crosses val="autoZero"/>
        <c:auto val="1"/>
        <c:lblAlgn val="ctr"/>
        <c:lblOffset val="100"/>
        <c:noMultiLvlLbl val="0"/>
      </c:catAx>
      <c:valAx>
        <c:axId val="529959416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52996921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354869382202E-2"/>
          <c:y val="0.91858722611373567"/>
          <c:w val="0.92090394354352723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CC00">
            <a:gamma/>
            <a:shade val="46275"/>
            <a:invGamma/>
          </a:srgbClr>
        </a:gs>
        <a:gs pos="50000">
          <a:srgbClr val="FFCC00"/>
        </a:gs>
        <a:gs pos="100000">
          <a:srgbClr val="FFCC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Operating Expenses</a:t>
            </a:r>
          </a:p>
        </c:rich>
      </c:tx>
      <c:layout>
        <c:manualLayout>
          <c:xMode val="edge"/>
          <c:yMode val="edge"/>
          <c:x val="0.33432597132828651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Entry'!$B$99</c:f>
              <c:strCache>
                <c:ptCount val="1"/>
                <c:pt idx="0">
                  <c:v>     Operating Expenses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Entry'!$C$99:$N$99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Entry'!$B$100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Entry'!$C$100:$N$100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62160"/>
        <c:axId val="529964904"/>
      </c:barChart>
      <c:lineChart>
        <c:grouping val="standard"/>
        <c:varyColors val="0"/>
        <c:ser>
          <c:idx val="2"/>
          <c:order val="2"/>
          <c:tx>
            <c:strRef>
              <c:f>'Data Entry'!$B$101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Entry'!$C$101:$N$101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62552"/>
        <c:axId val="529964120"/>
      </c:lineChart>
      <c:dateAx>
        <c:axId val="529962160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649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9964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62160"/>
        <c:crosses val="autoZero"/>
        <c:crossBetween val="between"/>
      </c:valAx>
      <c:catAx>
        <c:axId val="529962552"/>
        <c:scaling>
          <c:orientation val="minMax"/>
        </c:scaling>
        <c:delete val="1"/>
        <c:axPos val="b"/>
        <c:majorTickMark val="out"/>
        <c:minorTickMark val="none"/>
        <c:tickLblPos val="none"/>
        <c:crossAx val="529964120"/>
        <c:crosses val="autoZero"/>
        <c:auto val="1"/>
        <c:lblAlgn val="ctr"/>
        <c:lblOffset val="100"/>
        <c:noMultiLvlLbl val="0"/>
      </c:catAx>
      <c:valAx>
        <c:axId val="52996412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52996255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7144964952961211E-2"/>
          <c:y val="0.91858722611373567"/>
          <c:w val="0.86589027720589606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00CCFF">
            <a:gamma/>
            <a:shade val="46275"/>
            <a:invGamma/>
          </a:srgbClr>
        </a:gs>
        <a:gs pos="50000">
          <a:srgbClr val="00CCFF"/>
        </a:gs>
        <a:gs pos="100000">
          <a:srgbClr val="00CC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Payroll Expenses</a:t>
            </a:r>
          </a:p>
        </c:rich>
      </c:tx>
      <c:layout>
        <c:manualLayout>
          <c:xMode val="edge"/>
          <c:yMode val="edge"/>
          <c:x val="0.35670762631260639"/>
          <c:y val="3.0349798219616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7961083460255"/>
          <c:y val="0.18816874896162439"/>
          <c:w val="0.8239246741102948"/>
          <c:h val="0.645439042137184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Entry'!$B$103</c:f>
              <c:strCache>
                <c:ptCount val="1"/>
                <c:pt idx="0">
                  <c:v>     Payroll Salaries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Entry'!$C$103:$N$103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Entry'!$B$104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Entry'!$C$104:$N$104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60984"/>
        <c:axId val="529970392"/>
      </c:barChart>
      <c:lineChart>
        <c:grouping val="standard"/>
        <c:varyColors val="0"/>
        <c:ser>
          <c:idx val="2"/>
          <c:order val="2"/>
          <c:tx>
            <c:strRef>
              <c:f>'Data Entry'!$B$105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Entry'!$C$105:$N$105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59808"/>
        <c:axId val="529961376"/>
      </c:lineChart>
      <c:dateAx>
        <c:axId val="529960984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703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9970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9960984"/>
        <c:crosses val="autoZero"/>
        <c:crossBetween val="between"/>
      </c:valAx>
      <c:catAx>
        <c:axId val="529959808"/>
        <c:scaling>
          <c:orientation val="minMax"/>
        </c:scaling>
        <c:delete val="1"/>
        <c:axPos val="b"/>
        <c:majorTickMark val="out"/>
        <c:minorTickMark val="none"/>
        <c:tickLblPos val="none"/>
        <c:crossAx val="529961376"/>
        <c:crosses val="autoZero"/>
        <c:auto val="1"/>
        <c:lblAlgn val="ctr"/>
        <c:lblOffset val="100"/>
        <c:noMultiLvlLbl val="0"/>
      </c:catAx>
      <c:valAx>
        <c:axId val="529961376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52995980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27273145372281"/>
          <c:y val="0.91858722611373567"/>
          <c:w val="0.807138432872054"/>
          <c:h val="6.6769556083156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00CCFF">
            <a:gamma/>
            <a:shade val="46275"/>
            <a:invGamma/>
          </a:srgbClr>
        </a:gs>
        <a:gs pos="50000">
          <a:srgbClr val="00CCFF"/>
        </a:gs>
        <a:gs pos="100000">
          <a:srgbClr val="00CC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4</a:t>
            </a:r>
          </a:p>
        </c:rich>
      </c:tx>
      <c:layout>
        <c:manualLayout>
          <c:xMode val="edge"/>
          <c:yMode val="edge"/>
          <c:x val="0.36745494367376996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9526571440709"/>
          <c:y val="0.19186615788180031"/>
          <c:w val="0.82253375853128441"/>
          <c:h val="0.670500014103065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Entry'!$B$17</c:f>
              <c:strCache>
                <c:ptCount val="1"/>
                <c:pt idx="0">
                  <c:v>Sales by Product Line 4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Entry'!$C$17:$N$17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12600</c:v>
                </c:pt>
                <c:pt idx="5">
                  <c:v>10350</c:v>
                </c:pt>
                <c:pt idx="6">
                  <c:v>15100</c:v>
                </c:pt>
                <c:pt idx="7">
                  <c:v>15183.333333333299</c:v>
                </c:pt>
                <c:pt idx="8">
                  <c:v>16433.333333333299</c:v>
                </c:pt>
                <c:pt idx="9">
                  <c:v>17683.333333333299</c:v>
                </c:pt>
                <c:pt idx="10">
                  <c:v>18933.333333333299</c:v>
                </c:pt>
                <c:pt idx="11">
                  <c:v>20183.333333333299</c:v>
                </c:pt>
              </c:numCache>
            </c:numRef>
          </c:val>
        </c:ser>
        <c:ser>
          <c:idx val="0"/>
          <c:order val="1"/>
          <c:tx>
            <c:strRef>
              <c:f>'Data Entry'!$B$18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Entry'!$C$18:$N$18</c:f>
              <c:numCache>
                <c:formatCode>_(* #,##0_);_(* \(#,##0\);_(* "-"??_);_(@_)</c:formatCode>
                <c:ptCount val="12"/>
                <c:pt idx="0">
                  <c:v>2895</c:v>
                </c:pt>
                <c:pt idx="1">
                  <c:v>4678</c:v>
                </c:pt>
                <c:pt idx="2">
                  <c:v>7754</c:v>
                </c:pt>
                <c:pt idx="3">
                  <c:v>6501</c:v>
                </c:pt>
                <c:pt idx="4">
                  <c:v>9430.5000000000091</c:v>
                </c:pt>
                <c:pt idx="5">
                  <c:v>11319.9</c:v>
                </c:pt>
                <c:pt idx="6">
                  <c:v>13209.3</c:v>
                </c:pt>
                <c:pt idx="7">
                  <c:v>15098.7</c:v>
                </c:pt>
                <c:pt idx="8">
                  <c:v>16988.099999999999</c:v>
                </c:pt>
                <c:pt idx="9">
                  <c:v>18877.5</c:v>
                </c:pt>
                <c:pt idx="10">
                  <c:v>20766.900000000001</c:v>
                </c:pt>
                <c:pt idx="11">
                  <c:v>22656.3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71408"/>
        <c:axId val="525577680"/>
      </c:barChart>
      <c:lineChart>
        <c:grouping val="standard"/>
        <c:varyColors val="0"/>
        <c:ser>
          <c:idx val="2"/>
          <c:order val="2"/>
          <c:tx>
            <c:strRef>
              <c:f>'Data Entry'!$B$19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Entry'!$C$19:$N$19</c:f>
              <c:numCache>
                <c:formatCode>_(* #,##0_);_(* \(#,##0\);_(* "-"??_);_(@_)</c:formatCode>
                <c:ptCount val="12"/>
                <c:pt idx="0">
                  <c:v>-1295</c:v>
                </c:pt>
                <c:pt idx="1">
                  <c:v>-1328</c:v>
                </c:pt>
                <c:pt idx="2">
                  <c:v>-2654</c:v>
                </c:pt>
                <c:pt idx="3">
                  <c:v>349</c:v>
                </c:pt>
                <c:pt idx="4">
                  <c:v>3169.4999999999909</c:v>
                </c:pt>
                <c:pt idx="5">
                  <c:v>-969.89999999999964</c:v>
                </c:pt>
                <c:pt idx="6">
                  <c:v>1890.7000000000007</c:v>
                </c:pt>
                <c:pt idx="7">
                  <c:v>84.633333333298651</c:v>
                </c:pt>
                <c:pt idx="8">
                  <c:v>-554.76666666669917</c:v>
                </c:pt>
                <c:pt idx="9">
                  <c:v>-1194.1666666667006</c:v>
                </c:pt>
                <c:pt idx="10">
                  <c:v>-1833.5666666667021</c:v>
                </c:pt>
                <c:pt idx="11">
                  <c:v>-2472.9666666666999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68272"/>
        <c:axId val="525568664"/>
      </c:lineChart>
      <c:dateAx>
        <c:axId val="525571408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5577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557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5571408"/>
        <c:crosses val="autoZero"/>
        <c:crossBetween val="between"/>
      </c:valAx>
      <c:catAx>
        <c:axId val="525568272"/>
        <c:scaling>
          <c:orientation val="minMax"/>
        </c:scaling>
        <c:delete val="1"/>
        <c:axPos val="b"/>
        <c:majorTickMark val="out"/>
        <c:minorTickMark val="none"/>
        <c:tickLblPos val="none"/>
        <c:crossAx val="525568664"/>
        <c:crosses val="autoZero"/>
        <c:auto val="1"/>
        <c:lblAlgn val="ctr"/>
        <c:lblOffset val="100"/>
        <c:noMultiLvlLbl val="0"/>
      </c:catAx>
      <c:valAx>
        <c:axId val="52556866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52556827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9358106285762789E-2"/>
          <c:y val="0.91806925007958218"/>
          <c:w val="0.88047857657214801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5</a:t>
            </a:r>
          </a:p>
        </c:rich>
      </c:tx>
      <c:layout>
        <c:manualLayout>
          <c:xMode val="edge"/>
          <c:yMode val="edge"/>
          <c:x val="0.36745494367376996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9526571440709"/>
          <c:y val="0.19186615788180031"/>
          <c:w val="0.82253375853128441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Entry'!$B$21</c:f>
              <c:strCache>
                <c:ptCount val="1"/>
                <c:pt idx="0">
                  <c:v>Sales by Product Line 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Entry'!$C$21:$N$21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Entry'!$B$22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Entry'!$C$22:$N$22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71800"/>
        <c:axId val="525569056"/>
      </c:barChart>
      <c:lineChart>
        <c:grouping val="standard"/>
        <c:varyColors val="0"/>
        <c:ser>
          <c:idx val="2"/>
          <c:order val="2"/>
          <c:tx>
            <c:strRef>
              <c:f>'Data Entry'!$B$23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Entry'!$C$23:$N$23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69448"/>
        <c:axId val="525572976"/>
      </c:lineChart>
      <c:dateAx>
        <c:axId val="525571800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55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55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5571800"/>
        <c:crosses val="autoZero"/>
        <c:crossBetween val="between"/>
      </c:valAx>
      <c:catAx>
        <c:axId val="525569448"/>
        <c:scaling>
          <c:orientation val="minMax"/>
        </c:scaling>
        <c:delete val="1"/>
        <c:axPos val="b"/>
        <c:majorTickMark val="out"/>
        <c:minorTickMark val="none"/>
        <c:tickLblPos val="none"/>
        <c:crossAx val="525572976"/>
        <c:crosses val="autoZero"/>
        <c:auto val="1"/>
        <c:lblAlgn val="ctr"/>
        <c:lblOffset val="100"/>
        <c:noMultiLvlLbl val="0"/>
      </c:catAx>
      <c:valAx>
        <c:axId val="525572976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52556944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9358106285762789E-2"/>
          <c:y val="0.91806925007958218"/>
          <c:w val="0.88047857657214801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Sales Product 6</a:t>
            </a:r>
          </a:p>
        </c:rich>
      </c:tx>
      <c:layout>
        <c:manualLayout>
          <c:xMode val="edge"/>
          <c:yMode val="edge"/>
          <c:x val="0.36745494367376996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9526571440709"/>
          <c:y val="0.19186615788180031"/>
          <c:w val="0.82253375853128441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Entry'!$B$25</c:f>
              <c:strCache>
                <c:ptCount val="1"/>
                <c:pt idx="0">
                  <c:v>Sales by Product Line 6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Entry'!$C$25:$N$25</c:f>
              <c:numCache>
                <c:formatCode>_(* #,##0_);_(* \(#,##0\);_(* "-"??_);_(@_)</c:formatCode>
                <c:ptCount val="12"/>
                <c:pt idx="0">
                  <c:v>16000</c:v>
                </c:pt>
                <c:pt idx="1">
                  <c:v>13350</c:v>
                </c:pt>
                <c:pt idx="2">
                  <c:v>15100</c:v>
                </c:pt>
                <c:pt idx="3">
                  <c:v>16850</c:v>
                </c:pt>
                <c:pt idx="4">
                  <c:v>16400</c:v>
                </c:pt>
                <c:pt idx="5">
                  <c:v>16830</c:v>
                </c:pt>
                <c:pt idx="6">
                  <c:v>17260</c:v>
                </c:pt>
                <c:pt idx="7">
                  <c:v>17690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Entry'!$B$26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Entry'!$C$26:$N$26</c:f>
              <c:numCache>
                <c:formatCode>_(* #,##0_);_(* \(#,##0\);_(* "-"??_);_(@_)</c:formatCode>
                <c:ptCount val="12"/>
                <c:pt idx="0">
                  <c:v>1595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8080.5</c:v>
                </c:pt>
                <c:pt idx="5">
                  <c:v>9859.9</c:v>
                </c:pt>
                <c:pt idx="6">
                  <c:v>11639.3</c:v>
                </c:pt>
                <c:pt idx="7">
                  <c:v>13418.7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0032"/>
        <c:axId val="525581992"/>
      </c:barChart>
      <c:lineChart>
        <c:grouping val="standard"/>
        <c:varyColors val="0"/>
        <c:ser>
          <c:idx val="2"/>
          <c:order val="2"/>
          <c:tx>
            <c:strRef>
              <c:f>'Data Entry'!$B$27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Entry'!$C$27:$N$27</c:f>
              <c:numCache>
                <c:formatCode>_(* #,##0_);_(* \(#,##0\);_(* "-"??_);_(@_)</c:formatCode>
                <c:ptCount val="12"/>
                <c:pt idx="0">
                  <c:v>14405</c:v>
                </c:pt>
                <c:pt idx="1">
                  <c:v>11672</c:v>
                </c:pt>
                <c:pt idx="2">
                  <c:v>10346</c:v>
                </c:pt>
                <c:pt idx="3">
                  <c:v>10349</c:v>
                </c:pt>
                <c:pt idx="4">
                  <c:v>8319.5</c:v>
                </c:pt>
                <c:pt idx="5">
                  <c:v>6970.1</c:v>
                </c:pt>
                <c:pt idx="6">
                  <c:v>5620.7000000000007</c:v>
                </c:pt>
                <c:pt idx="7">
                  <c:v>4271.2999999999993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81600"/>
        <c:axId val="525582384"/>
      </c:lineChart>
      <c:dateAx>
        <c:axId val="525580032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55819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5581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5580032"/>
        <c:crosses val="autoZero"/>
        <c:crossBetween val="between"/>
      </c:valAx>
      <c:catAx>
        <c:axId val="525581600"/>
        <c:scaling>
          <c:orientation val="minMax"/>
        </c:scaling>
        <c:delete val="1"/>
        <c:axPos val="b"/>
        <c:majorTickMark val="out"/>
        <c:minorTickMark val="none"/>
        <c:tickLblPos val="none"/>
        <c:crossAx val="525582384"/>
        <c:crosses val="autoZero"/>
        <c:auto val="1"/>
        <c:lblAlgn val="ctr"/>
        <c:lblOffset val="100"/>
        <c:noMultiLvlLbl val="0"/>
      </c:catAx>
      <c:valAx>
        <c:axId val="52558238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5255816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9358106285762789E-2"/>
          <c:y val="0.91806925007958218"/>
          <c:w val="0.88047857657214801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50000">
          <a:srgbClr val="FFFFFF"/>
        </a:gs>
        <a:gs pos="100000">
          <a:srgbClr val="FF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Materials</a:t>
            </a:r>
          </a:p>
        </c:rich>
      </c:tx>
      <c:layout>
        <c:manualLayout>
          <c:xMode val="edge"/>
          <c:yMode val="edge"/>
          <c:x val="0.42087291926840503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9818235178102"/>
          <c:y val="0.19186615788180031"/>
          <c:w val="0.82203941422323878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Entry'!$B$34</c:f>
              <c:strCache>
                <c:ptCount val="1"/>
                <c:pt idx="0">
                  <c:v>Materials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Entry'!$C$34:$N$34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Entry'!$B$35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Entry'!$C$35:$N$35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2776"/>
        <c:axId val="525580424"/>
      </c:barChart>
      <c:lineChart>
        <c:grouping val="standard"/>
        <c:varyColors val="0"/>
        <c:ser>
          <c:idx val="2"/>
          <c:order val="2"/>
          <c:tx>
            <c:strRef>
              <c:f>'Data Entry'!$B$36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Entry'!$C$36:$N$36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538960"/>
        <c:axId val="411539352"/>
      </c:lineChart>
      <c:dateAx>
        <c:axId val="525582776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55804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5580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5582776"/>
        <c:crosses val="autoZero"/>
        <c:crossBetween val="between"/>
      </c:valAx>
      <c:catAx>
        <c:axId val="411538960"/>
        <c:scaling>
          <c:orientation val="minMax"/>
        </c:scaling>
        <c:delete val="1"/>
        <c:axPos val="b"/>
        <c:majorTickMark val="out"/>
        <c:minorTickMark val="none"/>
        <c:tickLblPos val="none"/>
        <c:crossAx val="411539352"/>
        <c:crosses val="autoZero"/>
        <c:auto val="1"/>
        <c:lblAlgn val="ctr"/>
        <c:lblOffset val="100"/>
        <c:noMultiLvlLbl val="0"/>
      </c:catAx>
      <c:valAx>
        <c:axId val="411539352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153896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77066744927856"/>
          <c:y val="0.91806925007958218"/>
          <c:w val="0.68409444402824271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CCFFFF">
            <a:gamma/>
            <a:shade val="46275"/>
            <a:invGamma/>
          </a:srgbClr>
        </a:gs>
        <a:gs pos="50000">
          <a:srgbClr val="CCFFFF"/>
        </a:gs>
        <a:gs pos="100000">
          <a:srgbClr val="CC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Labor</a:t>
            </a:r>
          </a:p>
        </c:rich>
      </c:tx>
      <c:layout>
        <c:manualLayout>
          <c:xMode val="edge"/>
          <c:yMode val="edge"/>
          <c:x val="0.44801237363301932"/>
          <c:y val="3.0946154497064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9526571440709"/>
          <c:y val="0.19186615788180031"/>
          <c:w val="0.82253375853128441"/>
          <c:h val="0.63955385960600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Entry'!$B$38</c:f>
              <c:strCache>
                <c:ptCount val="1"/>
                <c:pt idx="0">
                  <c:v>Labor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Entry'!$C$38:$N$38</c:f>
              <c:numCache>
                <c:formatCode>_(* #,##0_);_(* \(#,##0\);_(* "-"??_);_(@_)</c:formatCode>
                <c:ptCount val="12"/>
                <c:pt idx="0">
                  <c:v>1600</c:v>
                </c:pt>
                <c:pt idx="1">
                  <c:v>3350</c:v>
                </c:pt>
                <c:pt idx="2">
                  <c:v>5100</c:v>
                </c:pt>
                <c:pt idx="3">
                  <c:v>6850</c:v>
                </c:pt>
                <c:pt idx="4">
                  <c:v>8600</c:v>
                </c:pt>
                <c:pt idx="5">
                  <c:v>10350</c:v>
                </c:pt>
                <c:pt idx="6">
                  <c:v>12100</c:v>
                </c:pt>
                <c:pt idx="7">
                  <c:v>13850</c:v>
                </c:pt>
                <c:pt idx="8">
                  <c:v>15600</c:v>
                </c:pt>
                <c:pt idx="9">
                  <c:v>17350</c:v>
                </c:pt>
                <c:pt idx="10">
                  <c:v>19100</c:v>
                </c:pt>
                <c:pt idx="11">
                  <c:v>20850</c:v>
                </c:pt>
              </c:numCache>
            </c:numRef>
          </c:val>
        </c:ser>
        <c:ser>
          <c:idx val="0"/>
          <c:order val="1"/>
          <c:tx>
            <c:strRef>
              <c:f>'Data Entry'!$B$39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Entry'!$C$2:$N$2</c:f>
              <c:numCache>
                <c:formatCode>mmm</c:formatCode>
                <c:ptCount val="12"/>
                <c:pt idx="0">
                  <c:v>36526</c:v>
                </c:pt>
                <c:pt idx="1">
                  <c:v>36557</c:v>
                </c:pt>
                <c:pt idx="2">
                  <c:v>36588</c:v>
                </c:pt>
                <c:pt idx="3">
                  <c:v>36619</c:v>
                </c:pt>
                <c:pt idx="4">
                  <c:v>36650</c:v>
                </c:pt>
                <c:pt idx="5">
                  <c:v>36681</c:v>
                </c:pt>
                <c:pt idx="6">
                  <c:v>36712</c:v>
                </c:pt>
                <c:pt idx="7">
                  <c:v>36743</c:v>
                </c:pt>
                <c:pt idx="8">
                  <c:v>36774</c:v>
                </c:pt>
                <c:pt idx="9">
                  <c:v>36805</c:v>
                </c:pt>
                <c:pt idx="10">
                  <c:v>36836</c:v>
                </c:pt>
                <c:pt idx="11">
                  <c:v>36867</c:v>
                </c:pt>
              </c:numCache>
            </c:numRef>
          </c:cat>
          <c:val>
            <c:numRef>
              <c:f>'Data Entry'!$C$39:$N$39</c:f>
              <c:numCache>
                <c:formatCode>_(* #,##0_);_(* \(#,##0\);_(* "-"??_);_(@_)</c:formatCode>
                <c:ptCount val="12"/>
                <c:pt idx="0">
                  <c:v>595</c:v>
                </c:pt>
                <c:pt idx="1">
                  <c:v>1678</c:v>
                </c:pt>
                <c:pt idx="2">
                  <c:v>4754</c:v>
                </c:pt>
                <c:pt idx="3">
                  <c:v>6501</c:v>
                </c:pt>
                <c:pt idx="4">
                  <c:v>7744</c:v>
                </c:pt>
                <c:pt idx="5">
                  <c:v>9845</c:v>
                </c:pt>
                <c:pt idx="6">
                  <c:v>10976</c:v>
                </c:pt>
                <c:pt idx="7">
                  <c:v>11232</c:v>
                </c:pt>
                <c:pt idx="8">
                  <c:v>14323</c:v>
                </c:pt>
                <c:pt idx="9">
                  <c:v>15434</c:v>
                </c:pt>
                <c:pt idx="10">
                  <c:v>16543</c:v>
                </c:pt>
                <c:pt idx="11">
                  <c:v>17896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40528"/>
        <c:axId val="411551504"/>
      </c:barChart>
      <c:lineChart>
        <c:grouping val="standard"/>
        <c:varyColors val="0"/>
        <c:ser>
          <c:idx val="2"/>
          <c:order val="2"/>
          <c:tx>
            <c:strRef>
              <c:f>'Data Entry'!$B$40</c:f>
              <c:strCache>
                <c:ptCount val="1"/>
                <c:pt idx="0">
                  <c:v>Over / (Under Budget)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'Data Entry'!$C$40:$N$40</c:f>
              <c:numCache>
                <c:formatCode>_(* #,##0_);_(* \(#,##0\);_(* "-"??_);_(@_)</c:formatCode>
                <c:ptCount val="12"/>
                <c:pt idx="0">
                  <c:v>1005</c:v>
                </c:pt>
                <c:pt idx="1">
                  <c:v>1672</c:v>
                </c:pt>
                <c:pt idx="2">
                  <c:v>346</c:v>
                </c:pt>
                <c:pt idx="3">
                  <c:v>349</c:v>
                </c:pt>
                <c:pt idx="4">
                  <c:v>856</c:v>
                </c:pt>
                <c:pt idx="5">
                  <c:v>505</c:v>
                </c:pt>
                <c:pt idx="6">
                  <c:v>1124</c:v>
                </c:pt>
                <c:pt idx="7">
                  <c:v>2618</c:v>
                </c:pt>
                <c:pt idx="8">
                  <c:v>1277</c:v>
                </c:pt>
                <c:pt idx="9">
                  <c:v>1916</c:v>
                </c:pt>
                <c:pt idx="10">
                  <c:v>2557</c:v>
                </c:pt>
                <c:pt idx="11">
                  <c:v>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551896"/>
        <c:axId val="411550720"/>
      </c:lineChart>
      <c:dateAx>
        <c:axId val="411540528"/>
        <c:scaling>
          <c:orientation val="minMax"/>
        </c:scaling>
        <c:delete val="0"/>
        <c:axPos val="b"/>
        <c:numFmt formatCode="mmmmm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15515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1155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11540528"/>
        <c:crosses val="autoZero"/>
        <c:crossBetween val="between"/>
      </c:valAx>
      <c:catAx>
        <c:axId val="411551896"/>
        <c:scaling>
          <c:orientation val="minMax"/>
        </c:scaling>
        <c:delete val="1"/>
        <c:axPos val="b"/>
        <c:majorTickMark val="out"/>
        <c:minorTickMark val="none"/>
        <c:tickLblPos val="none"/>
        <c:crossAx val="411550720"/>
        <c:crosses val="autoZero"/>
        <c:auto val="1"/>
        <c:lblAlgn val="ctr"/>
        <c:lblOffset val="100"/>
        <c:noMultiLvlLbl val="0"/>
      </c:catAx>
      <c:valAx>
        <c:axId val="411550720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one"/>
        <c:crossAx val="4115518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84571338795038"/>
          <c:y val="0.91806925007958218"/>
          <c:w val="0.64163286318419865"/>
          <c:h val="6.80815398935420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gradFill rotWithShape="0">
      <a:gsLst>
        <a:gs pos="0">
          <a:srgbClr val="CCFFFF">
            <a:gamma/>
            <a:shade val="46275"/>
            <a:invGamma/>
          </a:srgbClr>
        </a:gs>
        <a:gs pos="50000">
          <a:srgbClr val="CCFFFF"/>
        </a:gs>
        <a:gs pos="100000">
          <a:srgbClr val="CCFFFF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26" Type="http://schemas.openxmlformats.org/officeDocument/2006/relationships/chart" Target="../charts/chart24.xml"/><Relationship Id="rId3" Type="http://schemas.openxmlformats.org/officeDocument/2006/relationships/chart" Target="../charts/chart2.xml"/><Relationship Id="rId21" Type="http://schemas.openxmlformats.org/officeDocument/2006/relationships/chart" Target="../charts/chart19.xml"/><Relationship Id="rId7" Type="http://schemas.openxmlformats.org/officeDocument/2006/relationships/chart" Target="../charts/chart6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5" Type="http://schemas.openxmlformats.org/officeDocument/2006/relationships/chart" Target="../charts/chart23.xml"/><Relationship Id="rId2" Type="http://schemas.openxmlformats.org/officeDocument/2006/relationships/chart" Target="../charts/chart1.xml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11" Type="http://schemas.openxmlformats.org/officeDocument/2006/relationships/chart" Target="../charts/chart9.xml"/><Relationship Id="rId24" Type="http://schemas.openxmlformats.org/officeDocument/2006/relationships/chart" Target="../charts/chart22.xml"/><Relationship Id="rId5" Type="http://schemas.openxmlformats.org/officeDocument/2006/relationships/chart" Target="../charts/chart4.xml"/><Relationship Id="rId15" Type="http://schemas.openxmlformats.org/officeDocument/2006/relationships/chart" Target="../charts/chart13.xml"/><Relationship Id="rId23" Type="http://schemas.openxmlformats.org/officeDocument/2006/relationships/chart" Target="../charts/chart21.xml"/><Relationship Id="rId10" Type="http://schemas.openxmlformats.org/officeDocument/2006/relationships/image" Target="../media/image2.png"/><Relationship Id="rId19" Type="http://schemas.openxmlformats.org/officeDocument/2006/relationships/chart" Target="../charts/chart17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2.xml"/><Relationship Id="rId22" Type="http://schemas.openxmlformats.org/officeDocument/2006/relationships/chart" Target="../charts/chart20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21</xdr:row>
      <xdr:rowOff>0</xdr:rowOff>
    </xdr:from>
    <xdr:to>
      <xdr:col>30</xdr:col>
      <xdr:colOff>28575</xdr:colOff>
      <xdr:row>60</xdr:row>
      <xdr:rowOff>104775</xdr:rowOff>
    </xdr:to>
    <xdr:pic>
      <xdr:nvPicPr>
        <xdr:cNvPr id="3109" name="Picture 10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1350" y="3400425"/>
          <a:ext cx="15135225" cy="6419850"/>
        </a:xfrm>
        <a:prstGeom prst="rect">
          <a:avLst/>
        </a:prstGeom>
        <a:noFill/>
      </xdr:spPr>
    </xdr:pic>
    <xdr:clientData fPrintsWithSheet="0"/>
  </xdr:twoCellAnchor>
  <xdr:twoCellAnchor>
    <xdr:from>
      <xdr:col>0</xdr:col>
      <xdr:colOff>285750</xdr:colOff>
      <xdr:row>108</xdr:row>
      <xdr:rowOff>95250</xdr:rowOff>
    </xdr:from>
    <xdr:to>
      <xdr:col>11</xdr:col>
      <xdr:colOff>438150</xdr:colOff>
      <xdr:row>136</xdr:row>
      <xdr:rowOff>133350</xdr:rowOff>
    </xdr:to>
    <xdr:graphicFrame macro="[0]!GotoChart3">
      <xdr:nvGraphicFramePr>
        <xdr:cNvPr id="3073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476250</xdr:colOff>
      <xdr:row>108</xdr:row>
      <xdr:rowOff>95250</xdr:rowOff>
    </xdr:from>
    <xdr:to>
      <xdr:col>23</xdr:col>
      <xdr:colOff>19050</xdr:colOff>
      <xdr:row>136</xdr:row>
      <xdr:rowOff>133350</xdr:rowOff>
    </xdr:to>
    <xdr:graphicFrame macro="[0]!GotoChart4">
      <xdr:nvGraphicFramePr>
        <xdr:cNvPr id="3074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95250</xdr:colOff>
      <xdr:row>108</xdr:row>
      <xdr:rowOff>95250</xdr:rowOff>
    </xdr:from>
    <xdr:to>
      <xdr:col>34</xdr:col>
      <xdr:colOff>247650</xdr:colOff>
      <xdr:row>136</xdr:row>
      <xdr:rowOff>133350</xdr:rowOff>
    </xdr:to>
    <xdr:graphicFrame macro="[0]!GotoChart5">
      <xdr:nvGraphicFramePr>
        <xdr:cNvPr id="3075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285750</xdr:colOff>
      <xdr:row>80</xdr:row>
      <xdr:rowOff>0</xdr:rowOff>
    </xdr:from>
    <xdr:to>
      <xdr:col>26</xdr:col>
      <xdr:colOff>285750</xdr:colOff>
      <xdr:row>108</xdr:row>
      <xdr:rowOff>38100</xdr:rowOff>
    </xdr:to>
    <xdr:graphicFrame macro="[0]!GotoChart2">
      <xdr:nvGraphicFramePr>
        <xdr:cNvPr id="3076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285750</xdr:colOff>
      <xdr:row>137</xdr:row>
      <xdr:rowOff>95250</xdr:rowOff>
    </xdr:from>
    <xdr:to>
      <xdr:col>11</xdr:col>
      <xdr:colOff>438150</xdr:colOff>
      <xdr:row>165</xdr:row>
      <xdr:rowOff>133350</xdr:rowOff>
    </xdr:to>
    <xdr:graphicFrame macro="[0]!GotoChart6">
      <xdr:nvGraphicFramePr>
        <xdr:cNvPr id="3080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476250</xdr:colOff>
      <xdr:row>137</xdr:row>
      <xdr:rowOff>95250</xdr:rowOff>
    </xdr:from>
    <xdr:to>
      <xdr:col>23</xdr:col>
      <xdr:colOff>19050</xdr:colOff>
      <xdr:row>165</xdr:row>
      <xdr:rowOff>133350</xdr:rowOff>
    </xdr:to>
    <xdr:graphicFrame macro="[0]!GotoChart7">
      <xdr:nvGraphicFramePr>
        <xdr:cNvPr id="3081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95250</xdr:colOff>
      <xdr:row>137</xdr:row>
      <xdr:rowOff>95250</xdr:rowOff>
    </xdr:from>
    <xdr:to>
      <xdr:col>34</xdr:col>
      <xdr:colOff>247650</xdr:colOff>
      <xdr:row>165</xdr:row>
      <xdr:rowOff>133350</xdr:rowOff>
    </xdr:to>
    <xdr:graphicFrame macro="[0]!GotoChart8">
      <xdr:nvGraphicFramePr>
        <xdr:cNvPr id="3082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190500</xdr:colOff>
      <xdr:row>208</xdr:row>
      <xdr:rowOff>0</xdr:rowOff>
    </xdr:from>
    <xdr:to>
      <xdr:col>11</xdr:col>
      <xdr:colOff>342900</xdr:colOff>
      <xdr:row>236</xdr:row>
      <xdr:rowOff>38100</xdr:rowOff>
    </xdr:to>
    <xdr:graphicFrame macro="[0]!GotoChart10">
      <xdr:nvGraphicFramePr>
        <xdr:cNvPr id="3083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476250</xdr:colOff>
      <xdr:row>169</xdr:row>
      <xdr:rowOff>95250</xdr:rowOff>
    </xdr:from>
    <xdr:to>
      <xdr:col>23</xdr:col>
      <xdr:colOff>152400</xdr:colOff>
      <xdr:row>174</xdr:row>
      <xdr:rowOff>123825</xdr:rowOff>
    </xdr:to>
    <xdr:sp macro="" textlink="">
      <xdr:nvSpPr>
        <xdr:cNvPr id="3084" name="Text Box 1036"/>
        <xdr:cNvSpPr txBox="1">
          <a:spLocks noChangeArrowheads="1"/>
        </xdr:cNvSpPr>
      </xdr:nvSpPr>
      <xdr:spPr bwMode="auto">
        <a:xfrm>
          <a:off x="7181850" y="27727275"/>
          <a:ext cx="6991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en-US" sz="4800" b="0" i="0" u="none" strike="noStrike" baseline="0">
              <a:solidFill>
                <a:srgbClr val="FFFF99"/>
              </a:solidFill>
              <a:latin typeface="Arial"/>
              <a:cs typeface="Arial"/>
            </a:rPr>
            <a:t>Cost of Goods</a:t>
          </a:r>
        </a:p>
      </xdr:txBody>
    </xdr:sp>
    <xdr:clientData/>
  </xdr:twoCellAnchor>
  <xdr:twoCellAnchor>
    <xdr:from>
      <xdr:col>11</xdr:col>
      <xdr:colOff>476250</xdr:colOff>
      <xdr:row>72</xdr:row>
      <xdr:rowOff>95250</xdr:rowOff>
    </xdr:from>
    <xdr:to>
      <xdr:col>23</xdr:col>
      <xdr:colOff>152400</xdr:colOff>
      <xdr:row>77</xdr:row>
      <xdr:rowOff>123825</xdr:rowOff>
    </xdr:to>
    <xdr:sp macro="" textlink="">
      <xdr:nvSpPr>
        <xdr:cNvPr id="3085" name="Text Box 1037"/>
        <xdr:cNvSpPr txBox="1">
          <a:spLocks noChangeArrowheads="1"/>
        </xdr:cNvSpPr>
      </xdr:nvSpPr>
      <xdr:spPr bwMode="auto">
        <a:xfrm>
          <a:off x="7181850" y="12020550"/>
          <a:ext cx="6991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en-US" sz="4800" b="0" i="0" u="none" strike="noStrike" baseline="0">
              <a:solidFill>
                <a:srgbClr val="FFFF99"/>
              </a:solidFill>
              <a:latin typeface="Arial"/>
              <a:cs typeface="Arial"/>
            </a:rPr>
            <a:t>Sales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087" name="Picture 1039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11</xdr:col>
      <xdr:colOff>476250</xdr:colOff>
      <xdr:row>208</xdr:row>
      <xdr:rowOff>0</xdr:rowOff>
    </xdr:from>
    <xdr:to>
      <xdr:col>23</xdr:col>
      <xdr:colOff>19050</xdr:colOff>
      <xdr:row>236</xdr:row>
      <xdr:rowOff>38100</xdr:rowOff>
    </xdr:to>
    <xdr:graphicFrame macro="[0]!GotoChart11">
      <xdr:nvGraphicFramePr>
        <xdr:cNvPr id="3088" name="Chart 10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190500</xdr:colOff>
      <xdr:row>208</xdr:row>
      <xdr:rowOff>0</xdr:rowOff>
    </xdr:from>
    <xdr:to>
      <xdr:col>34</xdr:col>
      <xdr:colOff>342900</xdr:colOff>
      <xdr:row>236</xdr:row>
      <xdr:rowOff>38100</xdr:rowOff>
    </xdr:to>
    <xdr:graphicFrame macro="[0]!GotoChart12">
      <xdr:nvGraphicFramePr>
        <xdr:cNvPr id="3089" name="Chart 10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285750</xdr:colOff>
      <xdr:row>177</xdr:row>
      <xdr:rowOff>95250</xdr:rowOff>
    </xdr:from>
    <xdr:to>
      <xdr:col>26</xdr:col>
      <xdr:colOff>285750</xdr:colOff>
      <xdr:row>205</xdr:row>
      <xdr:rowOff>133350</xdr:rowOff>
    </xdr:to>
    <xdr:graphicFrame macro="[0]!GotoChart9">
      <xdr:nvGraphicFramePr>
        <xdr:cNvPr id="3090" name="Chart 10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285750</xdr:colOff>
      <xdr:row>249</xdr:row>
      <xdr:rowOff>95250</xdr:rowOff>
    </xdr:from>
    <xdr:to>
      <xdr:col>26</xdr:col>
      <xdr:colOff>285750</xdr:colOff>
      <xdr:row>277</xdr:row>
      <xdr:rowOff>133350</xdr:rowOff>
    </xdr:to>
    <xdr:graphicFrame macro="[0]!GotoChart13">
      <xdr:nvGraphicFramePr>
        <xdr:cNvPr id="3091" name="Chart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476250</xdr:colOff>
      <xdr:row>241</xdr:row>
      <xdr:rowOff>95250</xdr:rowOff>
    </xdr:from>
    <xdr:to>
      <xdr:col>23</xdr:col>
      <xdr:colOff>152400</xdr:colOff>
      <xdr:row>246</xdr:row>
      <xdr:rowOff>123825</xdr:rowOff>
    </xdr:to>
    <xdr:sp macro="" textlink="">
      <xdr:nvSpPr>
        <xdr:cNvPr id="3092" name="Text Box 1044"/>
        <xdr:cNvSpPr txBox="1">
          <a:spLocks noChangeArrowheads="1"/>
        </xdr:cNvSpPr>
      </xdr:nvSpPr>
      <xdr:spPr bwMode="auto">
        <a:xfrm>
          <a:off x="7181850" y="39385875"/>
          <a:ext cx="6991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en-US" sz="4800" b="0" i="0" u="none" strike="noStrike" baseline="0">
              <a:solidFill>
                <a:srgbClr val="FFFF99"/>
              </a:solidFill>
              <a:latin typeface="Arial"/>
              <a:cs typeface="Arial"/>
            </a:rPr>
            <a:t>G&amp;A Expenses</a:t>
          </a:r>
        </a:p>
      </xdr:txBody>
    </xdr:sp>
    <xdr:clientData/>
  </xdr:twoCellAnchor>
  <xdr:twoCellAnchor>
    <xdr:from>
      <xdr:col>5</xdr:col>
      <xdr:colOff>476250</xdr:colOff>
      <xdr:row>279</xdr:row>
      <xdr:rowOff>95250</xdr:rowOff>
    </xdr:from>
    <xdr:to>
      <xdr:col>17</xdr:col>
      <xdr:colOff>19050</xdr:colOff>
      <xdr:row>307</xdr:row>
      <xdr:rowOff>133350</xdr:rowOff>
    </xdr:to>
    <xdr:graphicFrame macro="[0]!GotoChart14">
      <xdr:nvGraphicFramePr>
        <xdr:cNvPr id="3093" name="Chart 10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0</xdr:colOff>
      <xdr:row>279</xdr:row>
      <xdr:rowOff>95250</xdr:rowOff>
    </xdr:from>
    <xdr:to>
      <xdr:col>29</xdr:col>
      <xdr:colOff>152400</xdr:colOff>
      <xdr:row>307</xdr:row>
      <xdr:rowOff>133350</xdr:rowOff>
    </xdr:to>
    <xdr:graphicFrame macro="[0]!GotoChart15">
      <xdr:nvGraphicFramePr>
        <xdr:cNvPr id="3094" name="Chart 10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381000</xdr:colOff>
      <xdr:row>324</xdr:row>
      <xdr:rowOff>0</xdr:rowOff>
    </xdr:from>
    <xdr:to>
      <xdr:col>26</xdr:col>
      <xdr:colOff>381000</xdr:colOff>
      <xdr:row>352</xdr:row>
      <xdr:rowOff>38100</xdr:rowOff>
    </xdr:to>
    <xdr:graphicFrame macro="[0]!GotoChart16">
      <xdr:nvGraphicFramePr>
        <xdr:cNvPr id="3095" name="Chart 10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476250</xdr:colOff>
      <xdr:row>313</xdr:row>
      <xdr:rowOff>95250</xdr:rowOff>
    </xdr:from>
    <xdr:to>
      <xdr:col>23</xdr:col>
      <xdr:colOff>152400</xdr:colOff>
      <xdr:row>318</xdr:row>
      <xdr:rowOff>123825</xdr:rowOff>
    </xdr:to>
    <xdr:sp macro="" textlink="">
      <xdr:nvSpPr>
        <xdr:cNvPr id="3096" name="Text Box 1048"/>
        <xdr:cNvSpPr txBox="1">
          <a:spLocks noChangeArrowheads="1"/>
        </xdr:cNvSpPr>
      </xdr:nvSpPr>
      <xdr:spPr bwMode="auto">
        <a:xfrm>
          <a:off x="7181850" y="51044475"/>
          <a:ext cx="6991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en-US" sz="4800" b="0" i="0" u="none" strike="noStrike" baseline="0">
              <a:solidFill>
                <a:srgbClr val="FFFF99"/>
              </a:solidFill>
              <a:latin typeface="Arial"/>
              <a:cs typeface="Arial"/>
            </a:rPr>
            <a:t>Sales Expenses</a:t>
          </a:r>
        </a:p>
      </xdr:txBody>
    </xdr:sp>
    <xdr:clientData/>
  </xdr:twoCellAnchor>
  <xdr:twoCellAnchor>
    <xdr:from>
      <xdr:col>6</xdr:col>
      <xdr:colOff>0</xdr:colOff>
      <xdr:row>353</xdr:row>
      <xdr:rowOff>95250</xdr:rowOff>
    </xdr:from>
    <xdr:to>
      <xdr:col>17</xdr:col>
      <xdr:colOff>152400</xdr:colOff>
      <xdr:row>381</xdr:row>
      <xdr:rowOff>133350</xdr:rowOff>
    </xdr:to>
    <xdr:graphicFrame macro="[0]!GotoChart17">
      <xdr:nvGraphicFramePr>
        <xdr:cNvPr id="3097" name="Chart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18</xdr:col>
      <xdr:colOff>0</xdr:colOff>
      <xdr:row>353</xdr:row>
      <xdr:rowOff>95250</xdr:rowOff>
    </xdr:from>
    <xdr:to>
      <xdr:col>29</xdr:col>
      <xdr:colOff>152400</xdr:colOff>
      <xdr:row>381</xdr:row>
      <xdr:rowOff>133350</xdr:rowOff>
    </xdr:to>
    <xdr:graphicFrame macro="[0]!GotoChart18">
      <xdr:nvGraphicFramePr>
        <xdr:cNvPr id="3098" name="Chart 1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381000</xdr:colOff>
      <xdr:row>397</xdr:row>
      <xdr:rowOff>95250</xdr:rowOff>
    </xdr:from>
    <xdr:to>
      <xdr:col>26</xdr:col>
      <xdr:colOff>381000</xdr:colOff>
      <xdr:row>425</xdr:row>
      <xdr:rowOff>133350</xdr:rowOff>
    </xdr:to>
    <xdr:graphicFrame macro="[0]!GotoChart19">
      <xdr:nvGraphicFramePr>
        <xdr:cNvPr id="3099" name="Chart 1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476250</xdr:colOff>
      <xdr:row>388</xdr:row>
      <xdr:rowOff>95250</xdr:rowOff>
    </xdr:from>
    <xdr:to>
      <xdr:col>23</xdr:col>
      <xdr:colOff>152400</xdr:colOff>
      <xdr:row>393</xdr:row>
      <xdr:rowOff>123825</xdr:rowOff>
    </xdr:to>
    <xdr:sp macro="" textlink="">
      <xdr:nvSpPr>
        <xdr:cNvPr id="3100" name="Text Box 1052"/>
        <xdr:cNvSpPr txBox="1">
          <a:spLocks noChangeArrowheads="1"/>
        </xdr:cNvSpPr>
      </xdr:nvSpPr>
      <xdr:spPr bwMode="auto">
        <a:xfrm>
          <a:off x="7181850" y="63188850"/>
          <a:ext cx="6991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en-US" sz="4800" b="0" i="0" u="none" strike="noStrike" baseline="0">
              <a:solidFill>
                <a:srgbClr val="FFFF99"/>
              </a:solidFill>
              <a:latin typeface="Arial"/>
              <a:cs typeface="Arial"/>
            </a:rPr>
            <a:t>Marketing Expenses</a:t>
          </a:r>
        </a:p>
      </xdr:txBody>
    </xdr:sp>
    <xdr:clientData/>
  </xdr:twoCellAnchor>
  <xdr:twoCellAnchor>
    <xdr:from>
      <xdr:col>5</xdr:col>
      <xdr:colOff>476250</xdr:colOff>
      <xdr:row>427</xdr:row>
      <xdr:rowOff>0</xdr:rowOff>
    </xdr:from>
    <xdr:to>
      <xdr:col>17</xdr:col>
      <xdr:colOff>19050</xdr:colOff>
      <xdr:row>455</xdr:row>
      <xdr:rowOff>38100</xdr:rowOff>
    </xdr:to>
    <xdr:graphicFrame macro="[0]!GotoChart20">
      <xdr:nvGraphicFramePr>
        <xdr:cNvPr id="3101" name="Chart 10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18</xdr:col>
      <xdr:colOff>0</xdr:colOff>
      <xdr:row>427</xdr:row>
      <xdr:rowOff>0</xdr:rowOff>
    </xdr:from>
    <xdr:to>
      <xdr:col>29</xdr:col>
      <xdr:colOff>152400</xdr:colOff>
      <xdr:row>455</xdr:row>
      <xdr:rowOff>38100</xdr:rowOff>
    </xdr:to>
    <xdr:graphicFrame macro="[0]!GotoChart21">
      <xdr:nvGraphicFramePr>
        <xdr:cNvPr id="3102" name="Chart 10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</xdr:col>
      <xdr:colOff>190500</xdr:colOff>
      <xdr:row>461</xdr:row>
      <xdr:rowOff>95250</xdr:rowOff>
    </xdr:from>
    <xdr:to>
      <xdr:col>26</xdr:col>
      <xdr:colOff>419100</xdr:colOff>
      <xdr:row>466</xdr:row>
      <xdr:rowOff>123825</xdr:rowOff>
    </xdr:to>
    <xdr:sp macro="" textlink="">
      <xdr:nvSpPr>
        <xdr:cNvPr id="3103" name="Text Box 1055"/>
        <xdr:cNvSpPr txBox="1">
          <a:spLocks noChangeArrowheads="1"/>
        </xdr:cNvSpPr>
      </xdr:nvSpPr>
      <xdr:spPr bwMode="auto">
        <a:xfrm>
          <a:off x="5067300" y="75009375"/>
          <a:ext cx="112014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en-US" sz="4800" b="0" i="0" u="none" strike="noStrike" baseline="0">
              <a:solidFill>
                <a:srgbClr val="FFFF99"/>
              </a:solidFill>
              <a:latin typeface="Arial"/>
              <a:cs typeface="Arial"/>
            </a:rPr>
            <a:t>Research &amp; Development Expenses</a:t>
          </a:r>
        </a:p>
      </xdr:txBody>
    </xdr:sp>
    <xdr:clientData/>
  </xdr:twoCellAnchor>
  <xdr:twoCellAnchor>
    <xdr:from>
      <xdr:col>8</xdr:col>
      <xdr:colOff>381000</xdr:colOff>
      <xdr:row>468</xdr:row>
      <xdr:rowOff>95250</xdr:rowOff>
    </xdr:from>
    <xdr:to>
      <xdr:col>26</xdr:col>
      <xdr:colOff>381000</xdr:colOff>
      <xdr:row>496</xdr:row>
      <xdr:rowOff>133350</xdr:rowOff>
    </xdr:to>
    <xdr:graphicFrame macro="[0]!GotoChart22">
      <xdr:nvGraphicFramePr>
        <xdr:cNvPr id="3104" name="Chart 10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476250</xdr:colOff>
      <xdr:row>497</xdr:row>
      <xdr:rowOff>95250</xdr:rowOff>
    </xdr:from>
    <xdr:to>
      <xdr:col>17</xdr:col>
      <xdr:colOff>19050</xdr:colOff>
      <xdr:row>525</xdr:row>
      <xdr:rowOff>133350</xdr:rowOff>
    </xdr:to>
    <xdr:graphicFrame macro="[0]!GotoChart23">
      <xdr:nvGraphicFramePr>
        <xdr:cNvPr id="3105" name="Chart 10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18</xdr:col>
      <xdr:colOff>95250</xdr:colOff>
      <xdr:row>497</xdr:row>
      <xdr:rowOff>95250</xdr:rowOff>
    </xdr:from>
    <xdr:to>
      <xdr:col>29</xdr:col>
      <xdr:colOff>247650</xdr:colOff>
      <xdr:row>525</xdr:row>
      <xdr:rowOff>133350</xdr:rowOff>
    </xdr:to>
    <xdr:graphicFrame macro="[0]!GotoChart24">
      <xdr:nvGraphicFramePr>
        <xdr:cNvPr id="3106" name="Chart 10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8</xdr:col>
      <xdr:colOff>209550</xdr:colOff>
      <xdr:row>16</xdr:row>
      <xdr:rowOff>85725</xdr:rowOff>
    </xdr:from>
    <xdr:to>
      <xdr:col>26</xdr:col>
      <xdr:colOff>438150</xdr:colOff>
      <xdr:row>21</xdr:row>
      <xdr:rowOff>114300</xdr:rowOff>
    </xdr:to>
    <xdr:sp macro="" textlink="">
      <xdr:nvSpPr>
        <xdr:cNvPr id="3108" name="Text Box 1060"/>
        <xdr:cNvSpPr txBox="1">
          <a:spLocks noChangeArrowheads="1"/>
        </xdr:cNvSpPr>
      </xdr:nvSpPr>
      <xdr:spPr bwMode="auto">
        <a:xfrm>
          <a:off x="5086350" y="2676525"/>
          <a:ext cx="112014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86868" rIns="91440" bIns="0" anchor="t" upright="1"/>
        <a:lstStyle/>
        <a:p>
          <a:pPr algn="ctr" rtl="0">
            <a:defRPr sz="1000"/>
          </a:pPr>
          <a:r>
            <a:rPr lang="en-US" sz="5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Financial Summary</a:t>
          </a:r>
        </a:p>
      </xdr:txBody>
    </xdr:sp>
    <xdr:clientData/>
  </xdr:twoCellAnchor>
  <xdr:twoCellAnchor>
    <xdr:from>
      <xdr:col>8</xdr:col>
      <xdr:colOff>381000</xdr:colOff>
      <xdr:row>26</xdr:row>
      <xdr:rowOff>85725</xdr:rowOff>
    </xdr:from>
    <xdr:to>
      <xdr:col>26</xdr:col>
      <xdr:colOff>381000</xdr:colOff>
      <xdr:row>54</xdr:row>
      <xdr:rowOff>123825</xdr:rowOff>
    </xdr:to>
    <xdr:graphicFrame macro="[0]!GotoChart1">
      <xdr:nvGraphicFramePr>
        <xdr:cNvPr id="3107" name="Chart 10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76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76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285750</xdr:colOff>
      <xdr:row>3</xdr:row>
      <xdr:rowOff>28575</xdr:rowOff>
    </xdr:from>
    <xdr:to>
      <xdr:col>18</xdr:col>
      <xdr:colOff>285750</xdr:colOff>
      <xdr:row>31</xdr:row>
      <xdr:rowOff>66675</xdr:rowOff>
    </xdr:to>
    <xdr:graphicFrame macro="[0]!GotoDashBoard">
      <xdr:nvGraphicFramePr>
        <xdr:cNvPr id="276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86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86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286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96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96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297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07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07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307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27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27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285750</xdr:colOff>
      <xdr:row>3</xdr:row>
      <xdr:rowOff>57150</xdr:rowOff>
    </xdr:from>
    <xdr:to>
      <xdr:col>18</xdr:col>
      <xdr:colOff>285750</xdr:colOff>
      <xdr:row>31</xdr:row>
      <xdr:rowOff>95250</xdr:rowOff>
    </xdr:to>
    <xdr:graphicFrame macro="[0]!GotoDashBoard">
      <xdr:nvGraphicFramePr>
        <xdr:cNvPr id="32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37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37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337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48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48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348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58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58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276225</xdr:colOff>
      <xdr:row>3</xdr:row>
      <xdr:rowOff>47625</xdr:rowOff>
    </xdr:from>
    <xdr:to>
      <xdr:col>18</xdr:col>
      <xdr:colOff>276225</xdr:colOff>
      <xdr:row>31</xdr:row>
      <xdr:rowOff>85725</xdr:rowOff>
    </xdr:to>
    <xdr:graphicFrame macro="[0]!GotoDashBoard">
      <xdr:nvGraphicFramePr>
        <xdr:cNvPr id="358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68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368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3686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409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409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4096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163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285750</xdr:colOff>
      <xdr:row>3</xdr:row>
      <xdr:rowOff>57150</xdr:rowOff>
    </xdr:from>
    <xdr:to>
      <xdr:col>18</xdr:col>
      <xdr:colOff>285750</xdr:colOff>
      <xdr:row>31</xdr:row>
      <xdr:rowOff>95250</xdr:rowOff>
    </xdr:to>
    <xdr:graphicFrame macro="[0]!GotoDashBoard">
      <xdr:nvGraphicFramePr>
        <xdr:cNvPr id="163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419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419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257175</xdr:colOff>
      <xdr:row>3</xdr:row>
      <xdr:rowOff>104775</xdr:rowOff>
    </xdr:from>
    <xdr:to>
      <xdr:col>18</xdr:col>
      <xdr:colOff>257175</xdr:colOff>
      <xdr:row>31</xdr:row>
      <xdr:rowOff>142875</xdr:rowOff>
    </xdr:to>
    <xdr:graphicFrame macro="[0]!GotoDashBoard">
      <xdr:nvGraphicFramePr>
        <xdr:cNvPr id="419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49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491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4915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501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501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5018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512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5524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512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5524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285750</xdr:colOff>
      <xdr:row>3</xdr:row>
      <xdr:rowOff>95250</xdr:rowOff>
    </xdr:from>
    <xdr:to>
      <xdr:col>18</xdr:col>
      <xdr:colOff>285750</xdr:colOff>
      <xdr:row>31</xdr:row>
      <xdr:rowOff>133350</xdr:rowOff>
    </xdr:to>
    <xdr:graphicFrame macro="[0]!GotoDashBoard">
      <xdr:nvGraphicFramePr>
        <xdr:cNvPr id="51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522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522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522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532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532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532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76200</xdr:rowOff>
    </xdr:from>
    <xdr:to>
      <xdr:col>18</xdr:col>
      <xdr:colOff>285750</xdr:colOff>
      <xdr:row>31</xdr:row>
      <xdr:rowOff>114300</xdr:rowOff>
    </xdr:to>
    <xdr:graphicFrame macro="[0]!GotoDashBoard">
      <xdr:nvGraphicFramePr>
        <xdr:cNvPr id="17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174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174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133350</xdr:rowOff>
    </xdr:from>
    <xdr:to>
      <xdr:col>15</xdr:col>
      <xdr:colOff>76200</xdr:colOff>
      <xdr:row>32</xdr:row>
      <xdr:rowOff>9525</xdr:rowOff>
    </xdr:to>
    <xdr:graphicFrame macro="[0]!GotoDashBoard">
      <xdr:nvGraphicFramePr>
        <xdr:cNvPr id="19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194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1945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133350</xdr:rowOff>
    </xdr:from>
    <xdr:to>
      <xdr:col>15</xdr:col>
      <xdr:colOff>76200</xdr:colOff>
      <xdr:row>32</xdr:row>
      <xdr:rowOff>9525</xdr:rowOff>
    </xdr:to>
    <xdr:graphicFrame macro="[0]!GotoDashBoard">
      <xdr:nvGraphicFramePr>
        <xdr:cNvPr id="204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048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15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1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133350</xdr:rowOff>
    </xdr:from>
    <xdr:to>
      <xdr:col>15</xdr:col>
      <xdr:colOff>76200</xdr:colOff>
      <xdr:row>32</xdr:row>
      <xdr:rowOff>9525</xdr:rowOff>
    </xdr:to>
    <xdr:graphicFrame macro="[0]!GotoDashBoard">
      <xdr:nvGraphicFramePr>
        <xdr:cNvPr id="2150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35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35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542925</xdr:colOff>
      <xdr:row>3</xdr:row>
      <xdr:rowOff>152400</xdr:rowOff>
    </xdr:from>
    <xdr:to>
      <xdr:col>15</xdr:col>
      <xdr:colOff>85725</xdr:colOff>
      <xdr:row>32</xdr:row>
      <xdr:rowOff>28575</xdr:rowOff>
    </xdr:to>
    <xdr:graphicFrame macro="[0]!GotoDashBoard">
      <xdr:nvGraphicFramePr>
        <xdr:cNvPr id="235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45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45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2458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56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</xdr:col>
      <xdr:colOff>161925</xdr:colOff>
      <xdr:row>3</xdr:row>
      <xdr:rowOff>0</xdr:rowOff>
    </xdr:to>
    <xdr:pic>
      <xdr:nvPicPr>
        <xdr:cNvPr id="256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485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 fPrintsWithSheet="0"/>
  </xdr:twoCellAnchor>
  <xdr:twoCellAnchor>
    <xdr:from>
      <xdr:col>3</xdr:col>
      <xdr:colOff>533400</xdr:colOff>
      <xdr:row>3</xdr:row>
      <xdr:rowOff>152400</xdr:rowOff>
    </xdr:from>
    <xdr:to>
      <xdr:col>15</xdr:col>
      <xdr:colOff>76200</xdr:colOff>
      <xdr:row>32</xdr:row>
      <xdr:rowOff>28575</xdr:rowOff>
    </xdr:to>
    <xdr:graphicFrame macro="[0]!GotoDashBoard">
      <xdr:nvGraphicFramePr>
        <xdr:cNvPr id="256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B6:AH531"/>
  <sheetViews>
    <sheetView showGridLines="0" showRowColHeaders="0" tabSelected="1" zoomScale="35" zoomScaleNormal="35" zoomScaleSheetLayoutView="35" workbookViewId="0"/>
  </sheetViews>
  <sheetFormatPr defaultRowHeight="12.75" x14ac:dyDescent="0.2"/>
  <cols>
    <col min="1" max="16384" width="9.140625" style="38"/>
  </cols>
  <sheetData>
    <row r="6" spans="2:32" x14ac:dyDescent="0.2"/>
    <row r="10" spans="2:32" x14ac:dyDescent="0.2"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</row>
    <row r="11" spans="2:32" x14ac:dyDescent="0.2"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</row>
    <row r="12" spans="2:32" x14ac:dyDescent="0.2"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</row>
    <row r="13" spans="2:32" ht="90.75" x14ac:dyDescent="1.2">
      <c r="D13" s="41"/>
      <c r="E13" s="41"/>
      <c r="F13" s="41"/>
      <c r="G13" s="46" t="s">
        <v>46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1"/>
      <c r="AE13" s="41"/>
      <c r="AF13" s="41"/>
    </row>
    <row r="14" spans="2:32" x14ac:dyDescent="0.2"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</row>
    <row r="15" spans="2:32" x14ac:dyDescent="0.2"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</row>
    <row r="16" spans="2:32" x14ac:dyDescent="0.2"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</row>
    <row r="17" spans="4:32" x14ac:dyDescent="0.2"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</row>
    <row r="18" spans="4:32" x14ac:dyDescent="0.2"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</row>
    <row r="19" spans="4:32" x14ac:dyDescent="0.2"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</row>
    <row r="20" spans="4:32" x14ac:dyDescent="0.2"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1" spans="4:32" x14ac:dyDescent="0.2"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</row>
    <row r="22" spans="4:32" x14ac:dyDescent="0.2"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</row>
    <row r="23" spans="4:32" x14ac:dyDescent="0.2"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</row>
    <row r="24" spans="4:32" x14ac:dyDescent="0.2"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</row>
    <row r="25" spans="4:32" x14ac:dyDescent="0.2"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spans="4:32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4:32" x14ac:dyDescent="0.2"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4:32" x14ac:dyDescent="0.2"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4:32" x14ac:dyDescent="0.2"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  <row r="30" spans="4:32" x14ac:dyDescent="0.2"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</row>
    <row r="31" spans="4:32" x14ac:dyDescent="0.2"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</row>
    <row r="32" spans="4:32" x14ac:dyDescent="0.2"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</row>
    <row r="33" spans="4:32" x14ac:dyDescent="0.2"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</row>
    <row r="34" spans="4:32" x14ac:dyDescent="0.2"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</row>
    <row r="35" spans="4:32" x14ac:dyDescent="0.2"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4:32" x14ac:dyDescent="0.2"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spans="4:32" x14ac:dyDescent="0.2"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</row>
    <row r="38" spans="4:32" x14ac:dyDescent="0.2"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</row>
    <row r="39" spans="4:32" x14ac:dyDescent="0.2"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</row>
    <row r="40" spans="4:32" x14ac:dyDescent="0.2"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</row>
    <row r="41" spans="4:32" x14ac:dyDescent="0.2"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</row>
    <row r="42" spans="4:32" x14ac:dyDescent="0.2"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</row>
    <row r="43" spans="4:32" x14ac:dyDescent="0.2"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4:32" x14ac:dyDescent="0.2"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</row>
    <row r="45" spans="4:32" x14ac:dyDescent="0.2"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</row>
    <row r="46" spans="4:32" x14ac:dyDescent="0.2"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4:32" x14ac:dyDescent="0.2"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  <row r="48" spans="4:32" x14ac:dyDescent="0.2"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</row>
    <row r="49" spans="2:34" x14ac:dyDescent="0.2"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</row>
    <row r="50" spans="2:34" x14ac:dyDescent="0.2"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</row>
    <row r="51" spans="2:34" x14ac:dyDescent="0.2"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</row>
    <row r="52" spans="2:34" x14ac:dyDescent="0.2"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</row>
    <row r="53" spans="2:34" x14ac:dyDescent="0.2"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</row>
    <row r="54" spans="2:34" x14ac:dyDescent="0.2"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</row>
    <row r="55" spans="2:34" x14ac:dyDescent="0.2"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</row>
    <row r="56" spans="2:34" x14ac:dyDescent="0.2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</row>
    <row r="64" spans="2:34" ht="33.75" x14ac:dyDescent="0.2">
      <c r="B64" s="44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531" spans="2:34" ht="32.25" x14ac:dyDescent="0.2"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</row>
  </sheetData>
  <mergeCells count="3">
    <mergeCell ref="B531:AH531"/>
    <mergeCell ref="B64:AH64"/>
    <mergeCell ref="G13:AC13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horizontalDpi="300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U131"/>
  <sheetViews>
    <sheetView showGridLines="0" showRowColHeaders="0" zoomScaleNormal="100" workbookViewId="0"/>
  </sheetViews>
  <sheetFormatPr defaultRowHeight="12.75" x14ac:dyDescent="0.2"/>
  <cols>
    <col min="1" max="1" width="1.28515625" style="2" customWidth="1"/>
    <col min="2" max="2" width="41.28515625" style="2" customWidth="1"/>
    <col min="3" max="14" width="11.5703125" style="2" bestFit="1" customWidth="1"/>
    <col min="15" max="15" width="12.7109375" style="2" bestFit="1" customWidth="1"/>
    <col min="16" max="16" width="1.28515625" style="2" customWidth="1"/>
    <col min="17" max="16384" width="9.140625" style="2"/>
  </cols>
  <sheetData>
    <row r="1" spans="2:15" x14ac:dyDescent="0.2">
      <c r="B1" s="3"/>
    </row>
    <row r="2" spans="2:15" x14ac:dyDescent="0.2">
      <c r="B2" s="11" t="s">
        <v>0</v>
      </c>
      <c r="C2" s="40">
        <v>36526</v>
      </c>
      <c r="D2" s="12">
        <f>C2+31</f>
        <v>36557</v>
      </c>
      <c r="E2" s="12">
        <f t="shared" ref="E2:N2" si="0">D2+31</f>
        <v>36588</v>
      </c>
      <c r="F2" s="12">
        <f t="shared" si="0"/>
        <v>36619</v>
      </c>
      <c r="G2" s="12">
        <f t="shared" si="0"/>
        <v>36650</v>
      </c>
      <c r="H2" s="12">
        <f t="shared" si="0"/>
        <v>36681</v>
      </c>
      <c r="I2" s="12">
        <f t="shared" si="0"/>
        <v>36712</v>
      </c>
      <c r="J2" s="12">
        <f t="shared" si="0"/>
        <v>36743</v>
      </c>
      <c r="K2" s="12">
        <f>J2+31</f>
        <v>36774</v>
      </c>
      <c r="L2" s="12">
        <f t="shared" si="0"/>
        <v>36805</v>
      </c>
      <c r="M2" s="12">
        <f t="shared" si="0"/>
        <v>36836</v>
      </c>
      <c r="N2" s="12">
        <f t="shared" si="0"/>
        <v>36867</v>
      </c>
      <c r="O2" s="13" t="s">
        <v>1</v>
      </c>
    </row>
    <row r="3" spans="2:15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5" x14ac:dyDescent="0.2">
      <c r="B4" s="16" t="s">
        <v>2</v>
      </c>
    </row>
    <row r="5" spans="2:15" x14ac:dyDescent="0.2">
      <c r="B5" s="17" t="s">
        <v>32</v>
      </c>
      <c r="C5" s="4">
        <v>1600</v>
      </c>
      <c r="D5" s="4">
        <v>3350</v>
      </c>
      <c r="E5" s="4">
        <v>5100</v>
      </c>
      <c r="F5" s="4">
        <v>6850</v>
      </c>
      <c r="G5" s="4">
        <v>8600</v>
      </c>
      <c r="H5" s="4">
        <v>10350</v>
      </c>
      <c r="I5" s="4">
        <v>12100</v>
      </c>
      <c r="J5" s="4">
        <v>13850</v>
      </c>
      <c r="K5" s="4">
        <v>15600</v>
      </c>
      <c r="L5" s="4">
        <v>17350</v>
      </c>
      <c r="M5" s="4">
        <v>19100</v>
      </c>
      <c r="N5" s="4">
        <v>20850</v>
      </c>
      <c r="O5" s="39">
        <f>SUM(C5:N5)</f>
        <v>134700</v>
      </c>
    </row>
    <row r="6" spans="2:15" x14ac:dyDescent="0.2">
      <c r="B6" s="18" t="s">
        <v>29</v>
      </c>
      <c r="C6" s="4">
        <v>595</v>
      </c>
      <c r="D6" s="4">
        <v>1678</v>
      </c>
      <c r="E6" s="4">
        <v>4754</v>
      </c>
      <c r="F6" s="4">
        <v>6501</v>
      </c>
      <c r="G6" s="4">
        <v>7744</v>
      </c>
      <c r="H6" s="4">
        <v>9845</v>
      </c>
      <c r="I6" s="4">
        <v>10976</v>
      </c>
      <c r="J6" s="4">
        <v>11232</v>
      </c>
      <c r="K6" s="4">
        <v>14323</v>
      </c>
      <c r="L6" s="4">
        <v>15434</v>
      </c>
      <c r="M6" s="4">
        <v>16543</v>
      </c>
      <c r="N6" s="4">
        <v>17896</v>
      </c>
      <c r="O6" s="39">
        <f>SUM(C6:N6)</f>
        <v>117521</v>
      </c>
    </row>
    <row r="7" spans="2:15" x14ac:dyDescent="0.2">
      <c r="B7" s="18" t="s">
        <v>38</v>
      </c>
      <c r="C7" s="39">
        <f>C5-C6</f>
        <v>1005</v>
      </c>
      <c r="D7" s="39">
        <f t="shared" ref="D7:J7" si="1">D5-D6</f>
        <v>1672</v>
      </c>
      <c r="E7" s="39">
        <f t="shared" si="1"/>
        <v>346</v>
      </c>
      <c r="F7" s="39">
        <f t="shared" si="1"/>
        <v>349</v>
      </c>
      <c r="G7" s="39">
        <f t="shared" si="1"/>
        <v>856</v>
      </c>
      <c r="H7" s="39">
        <f t="shared" si="1"/>
        <v>505</v>
      </c>
      <c r="I7" s="39">
        <f t="shared" si="1"/>
        <v>1124</v>
      </c>
      <c r="J7" s="39">
        <f t="shared" si="1"/>
        <v>2618</v>
      </c>
      <c r="K7" s="39">
        <f>K5-K6</f>
        <v>1277</v>
      </c>
      <c r="L7" s="39">
        <f>L5-L6</f>
        <v>1916</v>
      </c>
      <c r="M7" s="39">
        <f>M5-M6</f>
        <v>2557</v>
      </c>
      <c r="N7" s="39">
        <f>N5-N6</f>
        <v>2954</v>
      </c>
      <c r="O7" s="39">
        <f>O6-O5</f>
        <v>-17179</v>
      </c>
    </row>
    <row r="8" spans="2:15" x14ac:dyDescent="0.2">
      <c r="B8" s="1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</row>
    <row r="9" spans="2:15" x14ac:dyDescent="0.2">
      <c r="B9" s="17" t="s">
        <v>33</v>
      </c>
      <c r="C9" s="4">
        <v>2600</v>
      </c>
      <c r="D9" s="4">
        <v>3350</v>
      </c>
      <c r="E9" s="4">
        <v>4100</v>
      </c>
      <c r="F9" s="4">
        <v>4850</v>
      </c>
      <c r="G9" s="4">
        <v>5600</v>
      </c>
      <c r="H9" s="4">
        <v>6350</v>
      </c>
      <c r="I9" s="4">
        <v>7100</v>
      </c>
      <c r="J9" s="4">
        <v>7850</v>
      </c>
      <c r="K9" s="4">
        <v>8600</v>
      </c>
      <c r="L9" s="4">
        <v>9350</v>
      </c>
      <c r="M9" s="4">
        <v>10100</v>
      </c>
      <c r="N9" s="4">
        <v>10850</v>
      </c>
      <c r="O9" s="39">
        <f>SUM(C9:N9)</f>
        <v>80700</v>
      </c>
    </row>
    <row r="10" spans="2:15" x14ac:dyDescent="0.2">
      <c r="B10" s="18" t="s">
        <v>29</v>
      </c>
      <c r="C10" s="4">
        <v>1595</v>
      </c>
      <c r="D10" s="4">
        <v>1678</v>
      </c>
      <c r="E10" s="4">
        <v>2754</v>
      </c>
      <c r="F10" s="4">
        <v>3168</v>
      </c>
      <c r="G10" s="4">
        <v>3747.5</v>
      </c>
      <c r="H10" s="4">
        <v>4327</v>
      </c>
      <c r="I10" s="4">
        <v>4906.5</v>
      </c>
      <c r="J10" s="4">
        <v>5486</v>
      </c>
      <c r="K10" s="4">
        <v>6065.5</v>
      </c>
      <c r="L10" s="4">
        <v>6645</v>
      </c>
      <c r="M10" s="4">
        <v>7224.5</v>
      </c>
      <c r="N10" s="4">
        <v>7804</v>
      </c>
      <c r="O10" s="39">
        <f>SUM(C10:N10)</f>
        <v>55401</v>
      </c>
    </row>
    <row r="11" spans="2:15" x14ac:dyDescent="0.2">
      <c r="B11" s="18" t="s">
        <v>38</v>
      </c>
      <c r="C11" s="39">
        <f t="shared" ref="C11:N11" si="2">C9-C10</f>
        <v>1005</v>
      </c>
      <c r="D11" s="39">
        <f t="shared" si="2"/>
        <v>1672</v>
      </c>
      <c r="E11" s="39">
        <f t="shared" si="2"/>
        <v>1346</v>
      </c>
      <c r="F11" s="39">
        <f t="shared" si="2"/>
        <v>1682</v>
      </c>
      <c r="G11" s="39">
        <f t="shared" si="2"/>
        <v>1852.5</v>
      </c>
      <c r="H11" s="39">
        <f t="shared" si="2"/>
        <v>2023</v>
      </c>
      <c r="I11" s="39">
        <f t="shared" si="2"/>
        <v>2193.5</v>
      </c>
      <c r="J11" s="39">
        <f t="shared" si="2"/>
        <v>2364</v>
      </c>
      <c r="K11" s="39">
        <f t="shared" si="2"/>
        <v>2534.5</v>
      </c>
      <c r="L11" s="39">
        <f t="shared" si="2"/>
        <v>2705</v>
      </c>
      <c r="M11" s="39">
        <f t="shared" si="2"/>
        <v>2875.5</v>
      </c>
      <c r="N11" s="39">
        <f t="shared" si="2"/>
        <v>3046</v>
      </c>
      <c r="O11" s="39">
        <f>SUM(C11:N11)</f>
        <v>25299</v>
      </c>
    </row>
    <row r="12" spans="2:15" x14ac:dyDescent="0.2">
      <c r="B12" s="1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</row>
    <row r="13" spans="2:15" x14ac:dyDescent="0.2">
      <c r="B13" s="17" t="s">
        <v>34</v>
      </c>
      <c r="C13" s="4">
        <v>1600</v>
      </c>
      <c r="D13" s="4">
        <v>3350</v>
      </c>
      <c r="E13" s="4">
        <v>5100</v>
      </c>
      <c r="F13" s="4">
        <v>6850</v>
      </c>
      <c r="G13" s="4">
        <v>8600</v>
      </c>
      <c r="H13" s="4">
        <v>10350</v>
      </c>
      <c r="I13" s="4">
        <v>12100</v>
      </c>
      <c r="J13" s="4">
        <v>13850</v>
      </c>
      <c r="K13" s="4">
        <v>15600</v>
      </c>
      <c r="L13" s="4">
        <v>17350</v>
      </c>
      <c r="M13" s="4">
        <v>19100</v>
      </c>
      <c r="N13" s="4">
        <v>20850</v>
      </c>
      <c r="O13" s="39">
        <f>SUM(C13:N13)</f>
        <v>134700</v>
      </c>
    </row>
    <row r="14" spans="2:15" x14ac:dyDescent="0.2">
      <c r="B14" s="18" t="s">
        <v>29</v>
      </c>
      <c r="C14" s="4">
        <v>1895</v>
      </c>
      <c r="D14" s="4">
        <v>3678</v>
      </c>
      <c r="E14" s="4">
        <v>5754</v>
      </c>
      <c r="F14" s="4">
        <v>7501</v>
      </c>
      <c r="G14" s="4">
        <v>9430.5000000000091</v>
      </c>
      <c r="H14" s="4">
        <v>11319.9</v>
      </c>
      <c r="I14" s="4">
        <v>13209.3</v>
      </c>
      <c r="J14" s="4">
        <v>15098.7</v>
      </c>
      <c r="K14" s="4">
        <v>16988.099999999999</v>
      </c>
      <c r="L14" s="4">
        <v>18877.5</v>
      </c>
      <c r="M14" s="4">
        <v>20766.900000000001</v>
      </c>
      <c r="N14" s="4">
        <v>22656.3</v>
      </c>
      <c r="O14" s="39">
        <f>SUM(C14:N14)</f>
        <v>147175.19999999998</v>
      </c>
    </row>
    <row r="15" spans="2:15" x14ac:dyDescent="0.2">
      <c r="B15" s="18" t="s">
        <v>38</v>
      </c>
      <c r="C15" s="39">
        <f t="shared" ref="C15:N15" si="3">C13-C14</f>
        <v>-295</v>
      </c>
      <c r="D15" s="39">
        <f t="shared" si="3"/>
        <v>-328</v>
      </c>
      <c r="E15" s="39">
        <f t="shared" si="3"/>
        <v>-654</v>
      </c>
      <c r="F15" s="39">
        <f t="shared" si="3"/>
        <v>-651</v>
      </c>
      <c r="G15" s="39">
        <f t="shared" si="3"/>
        <v>-830.50000000000909</v>
      </c>
      <c r="H15" s="39">
        <f t="shared" si="3"/>
        <v>-969.89999999999964</v>
      </c>
      <c r="I15" s="39">
        <f t="shared" si="3"/>
        <v>-1109.2999999999993</v>
      </c>
      <c r="J15" s="39">
        <f t="shared" si="3"/>
        <v>-1248.7000000000007</v>
      </c>
      <c r="K15" s="39">
        <f t="shared" si="3"/>
        <v>-1388.0999999999985</v>
      </c>
      <c r="L15" s="39">
        <f t="shared" si="3"/>
        <v>-1527.5</v>
      </c>
      <c r="M15" s="39">
        <f t="shared" si="3"/>
        <v>-1666.9000000000015</v>
      </c>
      <c r="N15" s="39">
        <f t="shared" si="3"/>
        <v>-1806.2999999999993</v>
      </c>
      <c r="O15" s="39">
        <f>SUM(C15:N15)</f>
        <v>-12475.200000000008</v>
      </c>
    </row>
    <row r="16" spans="2:15" x14ac:dyDescent="0.2">
      <c r="B16" s="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2:15" x14ac:dyDescent="0.2">
      <c r="B17" s="17" t="s">
        <v>35</v>
      </c>
      <c r="C17" s="4">
        <v>1600</v>
      </c>
      <c r="D17" s="4">
        <v>3350</v>
      </c>
      <c r="E17" s="4">
        <v>5100</v>
      </c>
      <c r="F17" s="4">
        <v>6850</v>
      </c>
      <c r="G17" s="4">
        <v>12600</v>
      </c>
      <c r="H17" s="4">
        <v>10350</v>
      </c>
      <c r="I17" s="4">
        <v>15100</v>
      </c>
      <c r="J17" s="4">
        <v>15183.333333333299</v>
      </c>
      <c r="K17" s="4">
        <v>16433.333333333299</v>
      </c>
      <c r="L17" s="4">
        <v>17683.333333333299</v>
      </c>
      <c r="M17" s="4">
        <v>18933.333333333299</v>
      </c>
      <c r="N17" s="4">
        <v>20183.333333333299</v>
      </c>
      <c r="O17" s="39">
        <f>SUM(C17:N17)</f>
        <v>143366.66666666651</v>
      </c>
    </row>
    <row r="18" spans="2:15" x14ac:dyDescent="0.2">
      <c r="B18" s="18" t="s">
        <v>29</v>
      </c>
      <c r="C18" s="4">
        <v>2895</v>
      </c>
      <c r="D18" s="4">
        <v>4678</v>
      </c>
      <c r="E18" s="4">
        <v>7754</v>
      </c>
      <c r="F18" s="4">
        <v>6501</v>
      </c>
      <c r="G18" s="4">
        <v>9430.5000000000091</v>
      </c>
      <c r="H18" s="4">
        <v>11319.9</v>
      </c>
      <c r="I18" s="4">
        <v>13209.3</v>
      </c>
      <c r="J18" s="4">
        <v>15098.7</v>
      </c>
      <c r="K18" s="4">
        <v>16988.099999999999</v>
      </c>
      <c r="L18" s="4">
        <v>18877.5</v>
      </c>
      <c r="M18" s="4">
        <v>20766.900000000001</v>
      </c>
      <c r="N18" s="4">
        <v>22656.3</v>
      </c>
      <c r="O18" s="39">
        <f>SUM(C18:N18)</f>
        <v>150175.19999999998</v>
      </c>
    </row>
    <row r="19" spans="2:15" x14ac:dyDescent="0.2">
      <c r="B19" s="18" t="s">
        <v>38</v>
      </c>
      <c r="C19" s="39">
        <f t="shared" ref="C19:N19" si="4">C17-C18</f>
        <v>-1295</v>
      </c>
      <c r="D19" s="39">
        <f t="shared" si="4"/>
        <v>-1328</v>
      </c>
      <c r="E19" s="39">
        <f t="shared" si="4"/>
        <v>-2654</v>
      </c>
      <c r="F19" s="39">
        <f t="shared" si="4"/>
        <v>349</v>
      </c>
      <c r="G19" s="39">
        <f t="shared" si="4"/>
        <v>3169.4999999999909</v>
      </c>
      <c r="H19" s="39">
        <f t="shared" si="4"/>
        <v>-969.89999999999964</v>
      </c>
      <c r="I19" s="39">
        <f t="shared" si="4"/>
        <v>1890.7000000000007</v>
      </c>
      <c r="J19" s="39">
        <f t="shared" si="4"/>
        <v>84.633333333298651</v>
      </c>
      <c r="K19" s="39">
        <f t="shared" si="4"/>
        <v>-554.76666666669917</v>
      </c>
      <c r="L19" s="39">
        <f t="shared" si="4"/>
        <v>-1194.1666666667006</v>
      </c>
      <c r="M19" s="39">
        <f t="shared" si="4"/>
        <v>-1833.5666666667021</v>
      </c>
      <c r="N19" s="39">
        <f t="shared" si="4"/>
        <v>-2472.9666666666999</v>
      </c>
      <c r="O19" s="39">
        <f>SUM(C19:N19)</f>
        <v>-6808.5333333335111</v>
      </c>
    </row>
    <row r="20" spans="2:15" x14ac:dyDescent="0.2">
      <c r="B20" s="1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2:15" x14ac:dyDescent="0.2">
      <c r="B21" s="17" t="s">
        <v>36</v>
      </c>
      <c r="C21" s="4">
        <v>1600</v>
      </c>
      <c r="D21" s="4">
        <v>3350</v>
      </c>
      <c r="E21" s="4">
        <v>5100</v>
      </c>
      <c r="F21" s="4">
        <v>6850</v>
      </c>
      <c r="G21" s="4">
        <v>8600</v>
      </c>
      <c r="H21" s="4">
        <v>10350</v>
      </c>
      <c r="I21" s="4">
        <v>12100</v>
      </c>
      <c r="J21" s="4">
        <v>13850</v>
      </c>
      <c r="K21" s="4">
        <v>15600</v>
      </c>
      <c r="L21" s="4">
        <v>17350</v>
      </c>
      <c r="M21" s="4">
        <v>19100</v>
      </c>
      <c r="N21" s="4">
        <v>20850</v>
      </c>
      <c r="O21" s="39">
        <f>SUM(C21:N21)</f>
        <v>134700</v>
      </c>
    </row>
    <row r="22" spans="2:15" x14ac:dyDescent="0.2">
      <c r="B22" s="18" t="s">
        <v>29</v>
      </c>
      <c r="C22" s="4">
        <v>595</v>
      </c>
      <c r="D22" s="4">
        <v>1678</v>
      </c>
      <c r="E22" s="4">
        <v>4754</v>
      </c>
      <c r="F22" s="4">
        <v>6501</v>
      </c>
      <c r="G22" s="4">
        <v>7744</v>
      </c>
      <c r="H22" s="4">
        <v>9845</v>
      </c>
      <c r="I22" s="4">
        <v>10976</v>
      </c>
      <c r="J22" s="4">
        <v>11232</v>
      </c>
      <c r="K22" s="4">
        <v>14323</v>
      </c>
      <c r="L22" s="4">
        <v>15434</v>
      </c>
      <c r="M22" s="4">
        <v>16543</v>
      </c>
      <c r="N22" s="4">
        <v>17896</v>
      </c>
      <c r="O22" s="39">
        <f>SUM(C22:N22)</f>
        <v>117521</v>
      </c>
    </row>
    <row r="23" spans="2:15" x14ac:dyDescent="0.2">
      <c r="B23" s="18" t="s">
        <v>38</v>
      </c>
      <c r="C23" s="39">
        <f t="shared" ref="C23:N23" si="5">C21-C22</f>
        <v>1005</v>
      </c>
      <c r="D23" s="39">
        <f t="shared" si="5"/>
        <v>1672</v>
      </c>
      <c r="E23" s="39">
        <f t="shared" si="5"/>
        <v>346</v>
      </c>
      <c r="F23" s="39">
        <f t="shared" si="5"/>
        <v>349</v>
      </c>
      <c r="G23" s="39">
        <f t="shared" si="5"/>
        <v>856</v>
      </c>
      <c r="H23" s="39">
        <f t="shared" si="5"/>
        <v>505</v>
      </c>
      <c r="I23" s="39">
        <f t="shared" si="5"/>
        <v>1124</v>
      </c>
      <c r="J23" s="39">
        <f t="shared" si="5"/>
        <v>2618</v>
      </c>
      <c r="K23" s="39">
        <f t="shared" si="5"/>
        <v>1277</v>
      </c>
      <c r="L23" s="39">
        <f t="shared" si="5"/>
        <v>1916</v>
      </c>
      <c r="M23" s="39">
        <f t="shared" si="5"/>
        <v>2557</v>
      </c>
      <c r="N23" s="39">
        <f t="shared" si="5"/>
        <v>2954</v>
      </c>
      <c r="O23" s="39">
        <f>SUM(C23:N23)</f>
        <v>17179</v>
      </c>
    </row>
    <row r="24" spans="2:15" x14ac:dyDescent="0.2">
      <c r="B24" s="1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2:15" x14ac:dyDescent="0.2">
      <c r="B25" s="17" t="s">
        <v>37</v>
      </c>
      <c r="C25" s="4">
        <v>16000</v>
      </c>
      <c r="D25" s="4">
        <v>13350</v>
      </c>
      <c r="E25" s="4">
        <v>15100</v>
      </c>
      <c r="F25" s="4">
        <v>16850</v>
      </c>
      <c r="G25" s="4">
        <v>16400</v>
      </c>
      <c r="H25" s="4">
        <v>16830</v>
      </c>
      <c r="I25" s="4">
        <v>17260</v>
      </c>
      <c r="J25" s="4">
        <v>17690</v>
      </c>
      <c r="K25" s="4">
        <v>15600</v>
      </c>
      <c r="L25" s="4">
        <v>17350</v>
      </c>
      <c r="M25" s="4">
        <v>19100</v>
      </c>
      <c r="N25" s="4">
        <v>20850</v>
      </c>
      <c r="O25" s="39">
        <f>SUM(C25:N25)</f>
        <v>202380</v>
      </c>
    </row>
    <row r="26" spans="2:15" x14ac:dyDescent="0.2">
      <c r="B26" s="18" t="s">
        <v>29</v>
      </c>
      <c r="C26" s="4">
        <v>1595</v>
      </c>
      <c r="D26" s="4">
        <v>1678</v>
      </c>
      <c r="E26" s="4">
        <v>4754</v>
      </c>
      <c r="F26" s="4">
        <v>6501</v>
      </c>
      <c r="G26" s="4">
        <v>8080.5</v>
      </c>
      <c r="H26" s="4">
        <v>9859.9</v>
      </c>
      <c r="I26" s="4">
        <v>11639.3</v>
      </c>
      <c r="J26" s="4">
        <v>13418.7</v>
      </c>
      <c r="K26" s="4">
        <v>14323</v>
      </c>
      <c r="L26" s="4">
        <v>15434</v>
      </c>
      <c r="M26" s="4">
        <v>16543</v>
      </c>
      <c r="N26" s="4">
        <v>17896</v>
      </c>
      <c r="O26" s="39">
        <f>SUM(C26:N26)</f>
        <v>121722.4</v>
      </c>
    </row>
    <row r="27" spans="2:15" x14ac:dyDescent="0.2">
      <c r="B27" s="18" t="s">
        <v>38</v>
      </c>
      <c r="C27" s="39">
        <f t="shared" ref="C27:N27" si="6">C25-C26</f>
        <v>14405</v>
      </c>
      <c r="D27" s="39">
        <f t="shared" si="6"/>
        <v>11672</v>
      </c>
      <c r="E27" s="39">
        <f t="shared" si="6"/>
        <v>10346</v>
      </c>
      <c r="F27" s="39">
        <f t="shared" si="6"/>
        <v>10349</v>
      </c>
      <c r="G27" s="39">
        <f t="shared" si="6"/>
        <v>8319.5</v>
      </c>
      <c r="H27" s="39">
        <f t="shared" si="6"/>
        <v>6970.1</v>
      </c>
      <c r="I27" s="39">
        <f t="shared" si="6"/>
        <v>5620.7000000000007</v>
      </c>
      <c r="J27" s="39">
        <f t="shared" si="6"/>
        <v>4271.2999999999993</v>
      </c>
      <c r="K27" s="39">
        <f t="shared" si="6"/>
        <v>1277</v>
      </c>
      <c r="L27" s="39">
        <f t="shared" si="6"/>
        <v>1916</v>
      </c>
      <c r="M27" s="39">
        <f t="shared" si="6"/>
        <v>2557</v>
      </c>
      <c r="N27" s="39">
        <f t="shared" si="6"/>
        <v>2954</v>
      </c>
      <c r="O27" s="39">
        <f>SUM(C27:N27)</f>
        <v>80657.600000000006</v>
      </c>
    </row>
    <row r="28" spans="2:15" x14ac:dyDescent="0.2"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</row>
    <row r="29" spans="2:15" x14ac:dyDescent="0.2">
      <c r="B29" s="19" t="s">
        <v>4</v>
      </c>
      <c r="C29" s="39">
        <f>C5+C9+C13+C17+C21+C25</f>
        <v>25000</v>
      </c>
      <c r="D29" s="39">
        <f t="shared" ref="D29:N29" si="7">D5+D9+D13+D17+D21+D25</f>
        <v>30100</v>
      </c>
      <c r="E29" s="39">
        <f t="shared" si="7"/>
        <v>39600</v>
      </c>
      <c r="F29" s="39">
        <f t="shared" si="7"/>
        <v>49100</v>
      </c>
      <c r="G29" s="39">
        <f t="shared" si="7"/>
        <v>60400</v>
      </c>
      <c r="H29" s="39">
        <f t="shared" si="7"/>
        <v>64580</v>
      </c>
      <c r="I29" s="39">
        <f t="shared" si="7"/>
        <v>75760</v>
      </c>
      <c r="J29" s="39">
        <f t="shared" si="7"/>
        <v>82273.333333333299</v>
      </c>
      <c r="K29" s="39">
        <f t="shared" si="7"/>
        <v>87433.333333333299</v>
      </c>
      <c r="L29" s="39">
        <f>L5+L9+L13+L17+L21+L25</f>
        <v>96433.333333333299</v>
      </c>
      <c r="M29" s="39">
        <f t="shared" si="7"/>
        <v>105433.3333333333</v>
      </c>
      <c r="N29" s="39">
        <f t="shared" si="7"/>
        <v>114433.3333333333</v>
      </c>
      <c r="O29" s="39">
        <f>SUM(C29:N29)</f>
        <v>830546.6666666664</v>
      </c>
    </row>
    <row r="30" spans="2:15" x14ac:dyDescent="0.2">
      <c r="B30" s="19" t="s">
        <v>30</v>
      </c>
      <c r="C30" s="39">
        <f>C6+C10+C14+C18+C22+C26</f>
        <v>9170</v>
      </c>
      <c r="D30" s="39">
        <f t="shared" ref="D30:N30" si="8">D6+D10+D14+D18+D22+D26</f>
        <v>15068</v>
      </c>
      <c r="E30" s="39">
        <f t="shared" si="8"/>
        <v>30524</v>
      </c>
      <c r="F30" s="39">
        <f t="shared" si="8"/>
        <v>36673</v>
      </c>
      <c r="G30" s="39">
        <f t="shared" si="8"/>
        <v>46177.000000000015</v>
      </c>
      <c r="H30" s="39">
        <f t="shared" si="8"/>
        <v>56516.700000000004</v>
      </c>
      <c r="I30" s="39">
        <f t="shared" si="8"/>
        <v>64916.399999999994</v>
      </c>
      <c r="J30" s="39">
        <f t="shared" si="8"/>
        <v>71566.100000000006</v>
      </c>
      <c r="K30" s="39">
        <f t="shared" si="8"/>
        <v>83010.7</v>
      </c>
      <c r="L30" s="39">
        <f>L6+L10+L14+L18+L22+L26</f>
        <v>90702</v>
      </c>
      <c r="M30" s="39">
        <f t="shared" si="8"/>
        <v>98387.3</v>
      </c>
      <c r="N30" s="39">
        <f t="shared" si="8"/>
        <v>106804.6</v>
      </c>
      <c r="O30" s="39">
        <f>SUM(C30:N30)</f>
        <v>709515.8</v>
      </c>
    </row>
    <row r="31" spans="2:15" x14ac:dyDescent="0.2">
      <c r="B31" s="22" t="s">
        <v>39</v>
      </c>
      <c r="C31" s="39">
        <f>C29-C30</f>
        <v>15830</v>
      </c>
      <c r="D31" s="39">
        <f t="shared" ref="D31:K31" si="9">D29-D30</f>
        <v>15032</v>
      </c>
      <c r="E31" s="39">
        <f t="shared" si="9"/>
        <v>9076</v>
      </c>
      <c r="F31" s="39">
        <f t="shared" si="9"/>
        <v>12427</v>
      </c>
      <c r="G31" s="39">
        <f t="shared" si="9"/>
        <v>14222.999999999985</v>
      </c>
      <c r="H31" s="39">
        <f t="shared" si="9"/>
        <v>8063.2999999999956</v>
      </c>
      <c r="I31" s="39">
        <f t="shared" si="9"/>
        <v>10843.600000000006</v>
      </c>
      <c r="J31" s="39">
        <f t="shared" si="9"/>
        <v>10707.233333333294</v>
      </c>
      <c r="K31" s="39">
        <f t="shared" si="9"/>
        <v>4422.6333333333023</v>
      </c>
      <c r="L31" s="39">
        <f>L29-L30</f>
        <v>5731.3333333332994</v>
      </c>
      <c r="M31" s="39">
        <f>M29-M30</f>
        <v>7046.0333333332965</v>
      </c>
      <c r="N31" s="39">
        <f>N29-N30</f>
        <v>7628.7333333332936</v>
      </c>
      <c r="O31" s="39">
        <f>SUM(C31:N31)</f>
        <v>121030.86666666648</v>
      </c>
    </row>
    <row r="32" spans="2:15" x14ac:dyDescent="0.2">
      <c r="B32" s="20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2:15" x14ac:dyDescent="0.2">
      <c r="B33" s="24" t="s">
        <v>31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3"/>
    </row>
    <row r="34" spans="2:15" x14ac:dyDescent="0.2">
      <c r="B34" s="17" t="s">
        <v>5</v>
      </c>
      <c r="C34" s="4">
        <v>1600</v>
      </c>
      <c r="D34" s="4">
        <v>3350</v>
      </c>
      <c r="E34" s="4">
        <v>5100</v>
      </c>
      <c r="F34" s="4">
        <v>6850</v>
      </c>
      <c r="G34" s="4">
        <v>8600</v>
      </c>
      <c r="H34" s="4">
        <v>10350</v>
      </c>
      <c r="I34" s="4">
        <v>12100</v>
      </c>
      <c r="J34" s="4">
        <v>13850</v>
      </c>
      <c r="K34" s="4">
        <v>15600</v>
      </c>
      <c r="L34" s="4">
        <v>17350</v>
      </c>
      <c r="M34" s="4">
        <v>19100</v>
      </c>
      <c r="N34" s="4">
        <v>20850</v>
      </c>
      <c r="O34" s="39">
        <f>SUM(C34:N34)</f>
        <v>134700</v>
      </c>
    </row>
    <row r="35" spans="2:15" x14ac:dyDescent="0.2">
      <c r="B35" s="18" t="s">
        <v>29</v>
      </c>
      <c r="C35" s="4">
        <v>595</v>
      </c>
      <c r="D35" s="4">
        <v>1678</v>
      </c>
      <c r="E35" s="4">
        <v>4754</v>
      </c>
      <c r="F35" s="4">
        <v>6501</v>
      </c>
      <c r="G35" s="4">
        <v>7744</v>
      </c>
      <c r="H35" s="4">
        <v>9845</v>
      </c>
      <c r="I35" s="4">
        <v>10976</v>
      </c>
      <c r="J35" s="4">
        <v>11232</v>
      </c>
      <c r="K35" s="4">
        <v>14323</v>
      </c>
      <c r="L35" s="4">
        <v>15434</v>
      </c>
      <c r="M35" s="4">
        <v>16543</v>
      </c>
      <c r="N35" s="4">
        <v>17896</v>
      </c>
      <c r="O35" s="39">
        <f>SUM(C35:N35)</f>
        <v>117521</v>
      </c>
    </row>
    <row r="36" spans="2:15" x14ac:dyDescent="0.2">
      <c r="B36" s="18" t="s">
        <v>38</v>
      </c>
      <c r="C36" s="39">
        <f t="shared" ref="C36:N36" si="10">C34-C35</f>
        <v>1005</v>
      </c>
      <c r="D36" s="39">
        <f t="shared" si="10"/>
        <v>1672</v>
      </c>
      <c r="E36" s="39">
        <f t="shared" si="10"/>
        <v>346</v>
      </c>
      <c r="F36" s="39">
        <f t="shared" si="10"/>
        <v>349</v>
      </c>
      <c r="G36" s="39">
        <f t="shared" si="10"/>
        <v>856</v>
      </c>
      <c r="H36" s="39">
        <f t="shared" si="10"/>
        <v>505</v>
      </c>
      <c r="I36" s="39">
        <f t="shared" si="10"/>
        <v>1124</v>
      </c>
      <c r="J36" s="39">
        <f t="shared" si="10"/>
        <v>2618</v>
      </c>
      <c r="K36" s="39">
        <f t="shared" si="10"/>
        <v>1277</v>
      </c>
      <c r="L36" s="39">
        <f t="shared" si="10"/>
        <v>1916</v>
      </c>
      <c r="M36" s="39">
        <f t="shared" si="10"/>
        <v>2557</v>
      </c>
      <c r="N36" s="39">
        <f t="shared" si="10"/>
        <v>2954</v>
      </c>
      <c r="O36" s="39">
        <f>SUM(C36:N36)</f>
        <v>17179</v>
      </c>
    </row>
    <row r="37" spans="2:15" x14ac:dyDescent="0.2">
      <c r="B37" s="18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0"/>
    </row>
    <row r="38" spans="2:15" x14ac:dyDescent="0.2">
      <c r="B38" s="17" t="s">
        <v>6</v>
      </c>
      <c r="C38" s="4">
        <v>1600</v>
      </c>
      <c r="D38" s="4">
        <v>3350</v>
      </c>
      <c r="E38" s="4">
        <v>5100</v>
      </c>
      <c r="F38" s="4">
        <v>6850</v>
      </c>
      <c r="G38" s="4">
        <v>8600</v>
      </c>
      <c r="H38" s="4">
        <v>10350</v>
      </c>
      <c r="I38" s="4">
        <v>12100</v>
      </c>
      <c r="J38" s="4">
        <v>13850</v>
      </c>
      <c r="K38" s="4">
        <v>15600</v>
      </c>
      <c r="L38" s="4">
        <v>17350</v>
      </c>
      <c r="M38" s="4">
        <v>19100</v>
      </c>
      <c r="N38" s="4">
        <v>20850</v>
      </c>
      <c r="O38" s="39">
        <f>SUM(C38:N38)</f>
        <v>134700</v>
      </c>
    </row>
    <row r="39" spans="2:15" x14ac:dyDescent="0.2">
      <c r="B39" s="18" t="s">
        <v>29</v>
      </c>
      <c r="C39" s="4">
        <v>595</v>
      </c>
      <c r="D39" s="4">
        <v>1678</v>
      </c>
      <c r="E39" s="4">
        <v>4754</v>
      </c>
      <c r="F39" s="4">
        <v>6501</v>
      </c>
      <c r="G39" s="4">
        <v>7744</v>
      </c>
      <c r="H39" s="4">
        <v>9845</v>
      </c>
      <c r="I39" s="4">
        <v>10976</v>
      </c>
      <c r="J39" s="4">
        <v>11232</v>
      </c>
      <c r="K39" s="4">
        <v>14323</v>
      </c>
      <c r="L39" s="4">
        <v>15434</v>
      </c>
      <c r="M39" s="4">
        <v>16543</v>
      </c>
      <c r="N39" s="4">
        <v>17896</v>
      </c>
      <c r="O39" s="39">
        <f>SUM(C39:N39)</f>
        <v>117521</v>
      </c>
    </row>
    <row r="40" spans="2:15" x14ac:dyDescent="0.2">
      <c r="B40" s="18" t="s">
        <v>38</v>
      </c>
      <c r="C40" s="39">
        <f t="shared" ref="C40:N40" si="11">C38-C39</f>
        <v>1005</v>
      </c>
      <c r="D40" s="39">
        <f t="shared" si="11"/>
        <v>1672</v>
      </c>
      <c r="E40" s="39">
        <f t="shared" si="11"/>
        <v>346</v>
      </c>
      <c r="F40" s="39">
        <f t="shared" si="11"/>
        <v>349</v>
      </c>
      <c r="G40" s="39">
        <f t="shared" si="11"/>
        <v>856</v>
      </c>
      <c r="H40" s="39">
        <f t="shared" si="11"/>
        <v>505</v>
      </c>
      <c r="I40" s="39">
        <f t="shared" si="11"/>
        <v>1124</v>
      </c>
      <c r="J40" s="39">
        <f t="shared" si="11"/>
        <v>2618</v>
      </c>
      <c r="K40" s="39">
        <f t="shared" si="11"/>
        <v>1277</v>
      </c>
      <c r="L40" s="39">
        <f t="shared" si="11"/>
        <v>1916</v>
      </c>
      <c r="M40" s="39">
        <f t="shared" si="11"/>
        <v>2557</v>
      </c>
      <c r="N40" s="39">
        <f t="shared" si="11"/>
        <v>2954</v>
      </c>
      <c r="O40" s="39">
        <f>SUM(C40:N40)</f>
        <v>17179</v>
      </c>
    </row>
    <row r="41" spans="2:15" x14ac:dyDescent="0.2">
      <c r="B41" s="18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0"/>
    </row>
    <row r="42" spans="2:15" x14ac:dyDescent="0.2">
      <c r="B42" s="17" t="s">
        <v>7</v>
      </c>
      <c r="C42" s="4">
        <v>1600</v>
      </c>
      <c r="D42" s="4">
        <v>3350</v>
      </c>
      <c r="E42" s="4">
        <v>5100</v>
      </c>
      <c r="F42" s="4">
        <v>6850</v>
      </c>
      <c r="G42" s="4">
        <v>8600</v>
      </c>
      <c r="H42" s="4">
        <v>10350</v>
      </c>
      <c r="I42" s="4">
        <v>12100</v>
      </c>
      <c r="J42" s="4">
        <v>13850</v>
      </c>
      <c r="K42" s="4">
        <v>15600</v>
      </c>
      <c r="L42" s="4">
        <v>17350</v>
      </c>
      <c r="M42" s="4">
        <v>19100</v>
      </c>
      <c r="N42" s="4">
        <v>20850</v>
      </c>
      <c r="O42" s="39">
        <f>SUM(C42:N42)</f>
        <v>134700</v>
      </c>
    </row>
    <row r="43" spans="2:15" x14ac:dyDescent="0.2">
      <c r="B43" s="18" t="s">
        <v>29</v>
      </c>
      <c r="C43" s="4">
        <v>595</v>
      </c>
      <c r="D43" s="4">
        <v>1678</v>
      </c>
      <c r="E43" s="4">
        <v>4754</v>
      </c>
      <c r="F43" s="4">
        <v>6501</v>
      </c>
      <c r="G43" s="4">
        <v>7744</v>
      </c>
      <c r="H43" s="4">
        <v>9845</v>
      </c>
      <c r="I43" s="4">
        <v>10976</v>
      </c>
      <c r="J43" s="4">
        <v>11232</v>
      </c>
      <c r="K43" s="4">
        <v>14323</v>
      </c>
      <c r="L43" s="4">
        <v>15434</v>
      </c>
      <c r="M43" s="4">
        <v>16543</v>
      </c>
      <c r="N43" s="4">
        <v>17896</v>
      </c>
      <c r="O43" s="39">
        <f>SUM(C43:N43)</f>
        <v>117521</v>
      </c>
    </row>
    <row r="44" spans="2:15" x14ac:dyDescent="0.2">
      <c r="B44" s="18" t="s">
        <v>38</v>
      </c>
      <c r="C44" s="39">
        <f t="shared" ref="C44:N44" si="12">C42-C43</f>
        <v>1005</v>
      </c>
      <c r="D44" s="39">
        <f t="shared" si="12"/>
        <v>1672</v>
      </c>
      <c r="E44" s="39">
        <f t="shared" si="12"/>
        <v>346</v>
      </c>
      <c r="F44" s="39">
        <f t="shared" si="12"/>
        <v>349</v>
      </c>
      <c r="G44" s="39">
        <f t="shared" si="12"/>
        <v>856</v>
      </c>
      <c r="H44" s="39">
        <f t="shared" si="12"/>
        <v>505</v>
      </c>
      <c r="I44" s="39">
        <f t="shared" si="12"/>
        <v>1124</v>
      </c>
      <c r="J44" s="39">
        <f t="shared" si="12"/>
        <v>2618</v>
      </c>
      <c r="K44" s="39">
        <f t="shared" si="12"/>
        <v>1277</v>
      </c>
      <c r="L44" s="39">
        <f t="shared" si="12"/>
        <v>1916</v>
      </c>
      <c r="M44" s="39">
        <f t="shared" si="12"/>
        <v>2557</v>
      </c>
      <c r="N44" s="39">
        <f t="shared" si="12"/>
        <v>2954</v>
      </c>
      <c r="O44" s="39">
        <f>SUM(C44:N44)</f>
        <v>17179</v>
      </c>
    </row>
    <row r="45" spans="2:15" x14ac:dyDescent="0.2">
      <c r="B45" s="1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0"/>
    </row>
    <row r="46" spans="2:15" x14ac:dyDescent="0.2">
      <c r="B46" s="17" t="s">
        <v>3</v>
      </c>
      <c r="C46" s="4">
        <v>1600</v>
      </c>
      <c r="D46" s="4">
        <v>3350</v>
      </c>
      <c r="E46" s="4">
        <v>5100</v>
      </c>
      <c r="F46" s="4">
        <v>6850</v>
      </c>
      <c r="G46" s="4">
        <v>8600</v>
      </c>
      <c r="H46" s="4">
        <v>10350</v>
      </c>
      <c r="I46" s="4">
        <v>12100</v>
      </c>
      <c r="J46" s="4">
        <v>13850</v>
      </c>
      <c r="K46" s="4">
        <v>15600</v>
      </c>
      <c r="L46" s="4">
        <v>17350</v>
      </c>
      <c r="M46" s="4">
        <v>19100</v>
      </c>
      <c r="N46" s="4">
        <v>20850</v>
      </c>
      <c r="O46" s="39">
        <f>SUM(C46:N46)</f>
        <v>134700</v>
      </c>
    </row>
    <row r="47" spans="2:15" x14ac:dyDescent="0.2">
      <c r="B47" s="18" t="s">
        <v>29</v>
      </c>
      <c r="C47" s="4">
        <v>595</v>
      </c>
      <c r="D47" s="4">
        <v>1678</v>
      </c>
      <c r="E47" s="4">
        <v>4754</v>
      </c>
      <c r="F47" s="4">
        <v>6501</v>
      </c>
      <c r="G47" s="4">
        <v>7744</v>
      </c>
      <c r="H47" s="4">
        <v>9845</v>
      </c>
      <c r="I47" s="4">
        <v>10976</v>
      </c>
      <c r="J47" s="4">
        <v>11232</v>
      </c>
      <c r="K47" s="4">
        <v>14323</v>
      </c>
      <c r="L47" s="4">
        <v>15434</v>
      </c>
      <c r="M47" s="4">
        <v>16543</v>
      </c>
      <c r="N47" s="4">
        <v>17896</v>
      </c>
      <c r="O47" s="39">
        <f>SUM(C47:N47)</f>
        <v>117521</v>
      </c>
    </row>
    <row r="48" spans="2:15" x14ac:dyDescent="0.2">
      <c r="B48" s="18" t="s">
        <v>38</v>
      </c>
      <c r="C48" s="39">
        <f t="shared" ref="C48:N48" si="13">C46-C47</f>
        <v>1005</v>
      </c>
      <c r="D48" s="39">
        <f t="shared" si="13"/>
        <v>1672</v>
      </c>
      <c r="E48" s="39">
        <f t="shared" si="13"/>
        <v>346</v>
      </c>
      <c r="F48" s="39">
        <f t="shared" si="13"/>
        <v>349</v>
      </c>
      <c r="G48" s="39">
        <f t="shared" si="13"/>
        <v>856</v>
      </c>
      <c r="H48" s="39">
        <f t="shared" si="13"/>
        <v>505</v>
      </c>
      <c r="I48" s="39">
        <f t="shared" si="13"/>
        <v>1124</v>
      </c>
      <c r="J48" s="39">
        <f t="shared" si="13"/>
        <v>2618</v>
      </c>
      <c r="K48" s="39">
        <f t="shared" si="13"/>
        <v>1277</v>
      </c>
      <c r="L48" s="39">
        <f t="shared" si="13"/>
        <v>1916</v>
      </c>
      <c r="M48" s="39">
        <f t="shared" si="13"/>
        <v>2557</v>
      </c>
      <c r="N48" s="39">
        <f t="shared" si="13"/>
        <v>2954</v>
      </c>
      <c r="O48" s="39">
        <f>SUM(C48:N48)</f>
        <v>17179</v>
      </c>
    </row>
    <row r="49" spans="2:15" x14ac:dyDescent="0.2">
      <c r="B49" s="1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0"/>
    </row>
    <row r="50" spans="2:15" x14ac:dyDescent="0.2">
      <c r="B50" s="19" t="s">
        <v>8</v>
      </c>
      <c r="C50" s="39">
        <f>C34+C38+C42+C46</f>
        <v>6400</v>
      </c>
      <c r="D50" s="39">
        <f t="shared" ref="D50:N50" si="14">D34+D38+D42+D46</f>
        <v>13400</v>
      </c>
      <c r="E50" s="39">
        <f t="shared" si="14"/>
        <v>20400</v>
      </c>
      <c r="F50" s="39">
        <f t="shared" si="14"/>
        <v>27400</v>
      </c>
      <c r="G50" s="39">
        <f t="shared" si="14"/>
        <v>34400</v>
      </c>
      <c r="H50" s="39">
        <f t="shared" si="14"/>
        <v>41400</v>
      </c>
      <c r="I50" s="39">
        <f t="shared" si="14"/>
        <v>48400</v>
      </c>
      <c r="J50" s="39">
        <f t="shared" si="14"/>
        <v>55400</v>
      </c>
      <c r="K50" s="39">
        <f t="shared" si="14"/>
        <v>62400</v>
      </c>
      <c r="L50" s="39">
        <f t="shared" si="14"/>
        <v>69400</v>
      </c>
      <c r="M50" s="39">
        <f t="shared" si="14"/>
        <v>76400</v>
      </c>
      <c r="N50" s="39">
        <f t="shared" si="14"/>
        <v>83400</v>
      </c>
      <c r="O50" s="39">
        <f>SUM(C50:N50)</f>
        <v>538800</v>
      </c>
    </row>
    <row r="51" spans="2:15" x14ac:dyDescent="0.2">
      <c r="B51" s="19" t="s">
        <v>41</v>
      </c>
      <c r="C51" s="39">
        <f>C35+C39+C43+C47</f>
        <v>2380</v>
      </c>
      <c r="D51" s="39">
        <f t="shared" ref="D51:N51" si="15">D35+D39+D43+D47</f>
        <v>6712</v>
      </c>
      <c r="E51" s="39">
        <f t="shared" si="15"/>
        <v>19016</v>
      </c>
      <c r="F51" s="39">
        <f t="shared" si="15"/>
        <v>26004</v>
      </c>
      <c r="G51" s="39">
        <f t="shared" si="15"/>
        <v>30976</v>
      </c>
      <c r="H51" s="39">
        <f t="shared" si="15"/>
        <v>39380</v>
      </c>
      <c r="I51" s="39">
        <f t="shared" si="15"/>
        <v>43904</v>
      </c>
      <c r="J51" s="39">
        <f t="shared" si="15"/>
        <v>44928</v>
      </c>
      <c r="K51" s="39">
        <f t="shared" si="15"/>
        <v>57292</v>
      </c>
      <c r="L51" s="39">
        <f t="shared" si="15"/>
        <v>61736</v>
      </c>
      <c r="M51" s="39">
        <f t="shared" si="15"/>
        <v>66172</v>
      </c>
      <c r="N51" s="39">
        <f t="shared" si="15"/>
        <v>71584</v>
      </c>
      <c r="O51" s="39">
        <f>SUM(C51:N51)</f>
        <v>470084</v>
      </c>
    </row>
    <row r="52" spans="2:15" x14ac:dyDescent="0.2">
      <c r="B52" s="22" t="s">
        <v>39</v>
      </c>
      <c r="C52" s="39">
        <f>C50-C51</f>
        <v>4020</v>
      </c>
      <c r="D52" s="39">
        <f t="shared" ref="D52:N52" si="16">D50-D51</f>
        <v>6688</v>
      </c>
      <c r="E52" s="39">
        <f t="shared" si="16"/>
        <v>1384</v>
      </c>
      <c r="F52" s="39">
        <f t="shared" si="16"/>
        <v>1396</v>
      </c>
      <c r="G52" s="39">
        <f t="shared" si="16"/>
        <v>3424</v>
      </c>
      <c r="H52" s="39">
        <f t="shared" si="16"/>
        <v>2020</v>
      </c>
      <c r="I52" s="39">
        <f t="shared" si="16"/>
        <v>4496</v>
      </c>
      <c r="J52" s="39">
        <f t="shared" si="16"/>
        <v>10472</v>
      </c>
      <c r="K52" s="39">
        <f t="shared" si="16"/>
        <v>5108</v>
      </c>
      <c r="L52" s="39">
        <f t="shared" si="16"/>
        <v>7664</v>
      </c>
      <c r="M52" s="39">
        <f t="shared" si="16"/>
        <v>10228</v>
      </c>
      <c r="N52" s="39">
        <f t="shared" si="16"/>
        <v>11816</v>
      </c>
      <c r="O52" s="39">
        <f>SUM(C52:N52)</f>
        <v>68716</v>
      </c>
    </row>
    <row r="53" spans="2:15" x14ac:dyDescent="0.2">
      <c r="B53" s="17"/>
      <c r="C53" s="26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2:15" x14ac:dyDescent="0.2">
      <c r="B54" s="17"/>
      <c r="C54" s="2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s="1" customFormat="1" x14ac:dyDescent="0.2">
      <c r="B55" s="24" t="s">
        <v>9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s="1" customFormat="1" x14ac:dyDescent="0.2">
      <c r="B56" s="27" t="s">
        <v>17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0"/>
    </row>
    <row r="57" spans="2:15" s="1" customFormat="1" x14ac:dyDescent="0.2">
      <c r="B57" s="17" t="s">
        <v>18</v>
      </c>
      <c r="C57" s="4">
        <v>1600</v>
      </c>
      <c r="D57" s="4">
        <v>3350</v>
      </c>
      <c r="E57" s="4">
        <v>5100</v>
      </c>
      <c r="F57" s="4">
        <v>6850</v>
      </c>
      <c r="G57" s="4">
        <v>8600</v>
      </c>
      <c r="H57" s="4">
        <v>10350</v>
      </c>
      <c r="I57" s="4">
        <v>12100</v>
      </c>
      <c r="J57" s="4">
        <v>13850</v>
      </c>
      <c r="K57" s="4">
        <v>15600</v>
      </c>
      <c r="L57" s="4">
        <v>17350</v>
      </c>
      <c r="M57" s="4">
        <v>19100</v>
      </c>
      <c r="N57" s="4">
        <v>20850</v>
      </c>
      <c r="O57" s="39">
        <f>SUM(C57:N57)</f>
        <v>134700</v>
      </c>
    </row>
    <row r="58" spans="2:15" s="1" customFormat="1" x14ac:dyDescent="0.2">
      <c r="B58" s="18" t="s">
        <v>29</v>
      </c>
      <c r="C58" s="4">
        <v>595</v>
      </c>
      <c r="D58" s="4">
        <v>1678</v>
      </c>
      <c r="E58" s="4">
        <v>4754</v>
      </c>
      <c r="F58" s="4">
        <v>6501</v>
      </c>
      <c r="G58" s="4">
        <v>7744</v>
      </c>
      <c r="H58" s="4">
        <v>9845</v>
      </c>
      <c r="I58" s="4">
        <v>10976</v>
      </c>
      <c r="J58" s="4">
        <v>11232</v>
      </c>
      <c r="K58" s="4">
        <v>14323</v>
      </c>
      <c r="L58" s="4">
        <v>15434</v>
      </c>
      <c r="M58" s="4">
        <v>16543</v>
      </c>
      <c r="N58" s="4">
        <v>17896</v>
      </c>
      <c r="O58" s="39">
        <f>SUM(C58:N58)</f>
        <v>117521</v>
      </c>
    </row>
    <row r="59" spans="2:15" s="1" customFormat="1" x14ac:dyDescent="0.2">
      <c r="B59" s="18" t="s">
        <v>38</v>
      </c>
      <c r="C59" s="39">
        <f t="shared" ref="C59:N59" si="17">C57-C58</f>
        <v>1005</v>
      </c>
      <c r="D59" s="39">
        <f t="shared" si="17"/>
        <v>1672</v>
      </c>
      <c r="E59" s="39">
        <f t="shared" si="17"/>
        <v>346</v>
      </c>
      <c r="F59" s="39">
        <f t="shared" si="17"/>
        <v>349</v>
      </c>
      <c r="G59" s="39">
        <f t="shared" si="17"/>
        <v>856</v>
      </c>
      <c r="H59" s="39">
        <f t="shared" si="17"/>
        <v>505</v>
      </c>
      <c r="I59" s="39">
        <f t="shared" si="17"/>
        <v>1124</v>
      </c>
      <c r="J59" s="39">
        <f t="shared" si="17"/>
        <v>2618</v>
      </c>
      <c r="K59" s="39">
        <f t="shared" si="17"/>
        <v>1277</v>
      </c>
      <c r="L59" s="39">
        <f t="shared" si="17"/>
        <v>1916</v>
      </c>
      <c r="M59" s="39">
        <f t="shared" si="17"/>
        <v>2557</v>
      </c>
      <c r="N59" s="39">
        <f t="shared" si="17"/>
        <v>2954</v>
      </c>
      <c r="O59" s="39">
        <f>SUM(O57:O58)</f>
        <v>252221</v>
      </c>
    </row>
    <row r="60" spans="2:15" s="1" customFormat="1" x14ac:dyDescent="0.2">
      <c r="B60" s="18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0"/>
    </row>
    <row r="61" spans="2:15" s="1" customFormat="1" x14ac:dyDescent="0.2">
      <c r="B61" s="17" t="s">
        <v>19</v>
      </c>
      <c r="C61" s="4">
        <v>1600</v>
      </c>
      <c r="D61" s="4">
        <v>3350</v>
      </c>
      <c r="E61" s="4">
        <v>5100</v>
      </c>
      <c r="F61" s="4">
        <v>6850</v>
      </c>
      <c r="G61" s="4">
        <v>8600</v>
      </c>
      <c r="H61" s="4">
        <v>10350</v>
      </c>
      <c r="I61" s="4">
        <v>12100</v>
      </c>
      <c r="J61" s="4">
        <v>13850</v>
      </c>
      <c r="K61" s="4">
        <v>15600</v>
      </c>
      <c r="L61" s="4">
        <v>17350</v>
      </c>
      <c r="M61" s="4">
        <v>19100</v>
      </c>
      <c r="N61" s="4">
        <v>20850</v>
      </c>
      <c r="O61" s="39">
        <f>SUM(C61:N61)</f>
        <v>134700</v>
      </c>
    </row>
    <row r="62" spans="2:15" s="1" customFormat="1" x14ac:dyDescent="0.2">
      <c r="B62" s="18" t="s">
        <v>29</v>
      </c>
      <c r="C62" s="4">
        <v>595</v>
      </c>
      <c r="D62" s="4">
        <v>1678</v>
      </c>
      <c r="E62" s="4">
        <v>4754</v>
      </c>
      <c r="F62" s="4">
        <v>6501</v>
      </c>
      <c r="G62" s="4">
        <v>7744</v>
      </c>
      <c r="H62" s="4">
        <v>9845</v>
      </c>
      <c r="I62" s="4">
        <v>10976</v>
      </c>
      <c r="J62" s="4">
        <v>11232</v>
      </c>
      <c r="K62" s="4">
        <v>14323</v>
      </c>
      <c r="L62" s="4">
        <v>15434</v>
      </c>
      <c r="M62" s="4">
        <v>16543</v>
      </c>
      <c r="N62" s="4">
        <v>17896</v>
      </c>
      <c r="O62" s="39">
        <f>SUM(C62:N62)</f>
        <v>117521</v>
      </c>
    </row>
    <row r="63" spans="2:15" s="1" customFormat="1" x14ac:dyDescent="0.2">
      <c r="B63" s="18" t="s">
        <v>38</v>
      </c>
      <c r="C63" s="39">
        <f t="shared" ref="C63:N63" si="18">C61-C62</f>
        <v>1005</v>
      </c>
      <c r="D63" s="39">
        <f t="shared" si="18"/>
        <v>1672</v>
      </c>
      <c r="E63" s="39">
        <f t="shared" si="18"/>
        <v>346</v>
      </c>
      <c r="F63" s="39">
        <f t="shared" si="18"/>
        <v>349</v>
      </c>
      <c r="G63" s="39">
        <f t="shared" si="18"/>
        <v>856</v>
      </c>
      <c r="H63" s="39">
        <f t="shared" si="18"/>
        <v>505</v>
      </c>
      <c r="I63" s="39">
        <f t="shared" si="18"/>
        <v>1124</v>
      </c>
      <c r="J63" s="39">
        <f t="shared" si="18"/>
        <v>2618</v>
      </c>
      <c r="K63" s="39">
        <f t="shared" si="18"/>
        <v>1277</v>
      </c>
      <c r="L63" s="39">
        <f t="shared" si="18"/>
        <v>1916</v>
      </c>
      <c r="M63" s="39">
        <f t="shared" si="18"/>
        <v>2557</v>
      </c>
      <c r="N63" s="39">
        <f t="shared" si="18"/>
        <v>2954</v>
      </c>
      <c r="O63" s="39">
        <f>SUM(O61:O62)</f>
        <v>252221</v>
      </c>
    </row>
    <row r="64" spans="2:15" s="1" customFormat="1" x14ac:dyDescent="0.2">
      <c r="B64" s="18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0"/>
    </row>
    <row r="65" spans="2:15" s="1" customFormat="1" x14ac:dyDescent="0.2">
      <c r="B65" s="28" t="s">
        <v>22</v>
      </c>
      <c r="C65" s="39">
        <f>C57+C61</f>
        <v>3200</v>
      </c>
      <c r="D65" s="39">
        <f t="shared" ref="D65:N65" si="19">D57+D61</f>
        <v>6700</v>
      </c>
      <c r="E65" s="39">
        <f t="shared" si="19"/>
        <v>10200</v>
      </c>
      <c r="F65" s="39">
        <f t="shared" si="19"/>
        <v>13700</v>
      </c>
      <c r="G65" s="39">
        <f t="shared" si="19"/>
        <v>17200</v>
      </c>
      <c r="H65" s="39">
        <f t="shared" si="19"/>
        <v>20700</v>
      </c>
      <c r="I65" s="39">
        <f t="shared" si="19"/>
        <v>24200</v>
      </c>
      <c r="J65" s="39">
        <f t="shared" si="19"/>
        <v>27700</v>
      </c>
      <c r="K65" s="39">
        <f t="shared" si="19"/>
        <v>31200</v>
      </c>
      <c r="L65" s="39">
        <f t="shared" si="19"/>
        <v>34700</v>
      </c>
      <c r="M65" s="39">
        <f t="shared" si="19"/>
        <v>38200</v>
      </c>
      <c r="N65" s="39">
        <f t="shared" si="19"/>
        <v>41700</v>
      </c>
      <c r="O65" s="39">
        <f>SUM(C65:N65)</f>
        <v>269400</v>
      </c>
    </row>
    <row r="66" spans="2:15" s="1" customFormat="1" x14ac:dyDescent="0.2">
      <c r="B66" s="28" t="s">
        <v>40</v>
      </c>
      <c r="C66" s="39">
        <f>C58+C62</f>
        <v>1190</v>
      </c>
      <c r="D66" s="39">
        <f t="shared" ref="D66:N66" si="20">D58+D62</f>
        <v>3356</v>
      </c>
      <c r="E66" s="39">
        <f t="shared" si="20"/>
        <v>9508</v>
      </c>
      <c r="F66" s="39">
        <f t="shared" si="20"/>
        <v>13002</v>
      </c>
      <c r="G66" s="39">
        <f t="shared" si="20"/>
        <v>15488</v>
      </c>
      <c r="H66" s="39">
        <f t="shared" si="20"/>
        <v>19690</v>
      </c>
      <c r="I66" s="39">
        <f t="shared" si="20"/>
        <v>21952</v>
      </c>
      <c r="J66" s="39">
        <f t="shared" si="20"/>
        <v>22464</v>
      </c>
      <c r="K66" s="39">
        <f t="shared" si="20"/>
        <v>28646</v>
      </c>
      <c r="L66" s="39">
        <f t="shared" si="20"/>
        <v>30868</v>
      </c>
      <c r="M66" s="39">
        <f t="shared" si="20"/>
        <v>33086</v>
      </c>
      <c r="N66" s="39">
        <f t="shared" si="20"/>
        <v>35792</v>
      </c>
      <c r="O66" s="39">
        <f>SUM(C66:N66)</f>
        <v>235042</v>
      </c>
    </row>
    <row r="67" spans="2:15" s="1" customFormat="1" x14ac:dyDescent="0.2">
      <c r="B67" s="28" t="s">
        <v>39</v>
      </c>
      <c r="C67" s="39">
        <f>C65-C66</f>
        <v>2010</v>
      </c>
      <c r="D67" s="39">
        <f t="shared" ref="D67:J67" si="21">D65-D66</f>
        <v>3344</v>
      </c>
      <c r="E67" s="39">
        <f t="shared" si="21"/>
        <v>692</v>
      </c>
      <c r="F67" s="39">
        <f t="shared" si="21"/>
        <v>698</v>
      </c>
      <c r="G67" s="39">
        <f t="shared" si="21"/>
        <v>1712</v>
      </c>
      <c r="H67" s="39">
        <f t="shared" si="21"/>
        <v>1010</v>
      </c>
      <c r="I67" s="39">
        <f t="shared" si="21"/>
        <v>2248</v>
      </c>
      <c r="J67" s="39">
        <f t="shared" si="21"/>
        <v>5236</v>
      </c>
      <c r="K67" s="39">
        <f>K65-K66</f>
        <v>2554</v>
      </c>
      <c r="L67" s="39">
        <f>L65-L66</f>
        <v>3832</v>
      </c>
      <c r="M67" s="39">
        <f>M65-M66</f>
        <v>5114</v>
      </c>
      <c r="N67" s="39">
        <f>N65-N66</f>
        <v>5908</v>
      </c>
      <c r="O67" s="39">
        <f>SUM(C67:N67)</f>
        <v>34358</v>
      </c>
    </row>
    <row r="68" spans="2:15" s="1" customFormat="1" x14ac:dyDescent="0.2">
      <c r="B68" s="28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0"/>
    </row>
    <row r="69" spans="2:15" s="1" customFormat="1" x14ac:dyDescent="0.2">
      <c r="B69" s="28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0"/>
    </row>
    <row r="70" spans="2:15" s="1" customFormat="1" x14ac:dyDescent="0.2">
      <c r="B70" s="27" t="s">
        <v>20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0"/>
    </row>
    <row r="71" spans="2:15" s="1" customFormat="1" x14ac:dyDescent="0.2">
      <c r="B71" s="17" t="s">
        <v>18</v>
      </c>
      <c r="C71" s="4">
        <v>1600</v>
      </c>
      <c r="D71" s="4">
        <v>3350</v>
      </c>
      <c r="E71" s="4">
        <v>5100</v>
      </c>
      <c r="F71" s="4">
        <v>6850</v>
      </c>
      <c r="G71" s="4">
        <v>8600</v>
      </c>
      <c r="H71" s="4">
        <v>10350</v>
      </c>
      <c r="I71" s="4">
        <v>12100</v>
      </c>
      <c r="J71" s="4">
        <v>13850</v>
      </c>
      <c r="K71" s="4">
        <v>15600</v>
      </c>
      <c r="L71" s="4">
        <v>17350</v>
      </c>
      <c r="M71" s="4">
        <v>19100</v>
      </c>
      <c r="N71" s="4">
        <v>20850</v>
      </c>
      <c r="O71" s="39">
        <f>SUM(C71:N71)</f>
        <v>134700</v>
      </c>
    </row>
    <row r="72" spans="2:15" s="1" customFormat="1" x14ac:dyDescent="0.2">
      <c r="B72" s="18" t="s">
        <v>29</v>
      </c>
      <c r="C72" s="4">
        <v>595</v>
      </c>
      <c r="D72" s="4">
        <v>1678</v>
      </c>
      <c r="E72" s="4">
        <v>4754</v>
      </c>
      <c r="F72" s="4">
        <v>6501</v>
      </c>
      <c r="G72" s="4">
        <v>7744</v>
      </c>
      <c r="H72" s="4">
        <v>9845</v>
      </c>
      <c r="I72" s="4">
        <v>10976</v>
      </c>
      <c r="J72" s="4">
        <v>11232</v>
      </c>
      <c r="K72" s="4">
        <v>14323</v>
      </c>
      <c r="L72" s="4">
        <v>15434</v>
      </c>
      <c r="M72" s="4">
        <v>16543</v>
      </c>
      <c r="N72" s="4">
        <v>17896</v>
      </c>
      <c r="O72" s="39">
        <f>SUM(C72:N72)</f>
        <v>117521</v>
      </c>
    </row>
    <row r="73" spans="2:15" s="1" customFormat="1" x14ac:dyDescent="0.2">
      <c r="B73" s="18" t="s">
        <v>38</v>
      </c>
      <c r="C73" s="39">
        <f t="shared" ref="C73:N73" si="22">C71-C72</f>
        <v>1005</v>
      </c>
      <c r="D73" s="39">
        <f t="shared" si="22"/>
        <v>1672</v>
      </c>
      <c r="E73" s="39">
        <f t="shared" si="22"/>
        <v>346</v>
      </c>
      <c r="F73" s="39">
        <f t="shared" si="22"/>
        <v>349</v>
      </c>
      <c r="G73" s="39">
        <f t="shared" si="22"/>
        <v>856</v>
      </c>
      <c r="H73" s="39">
        <f t="shared" si="22"/>
        <v>505</v>
      </c>
      <c r="I73" s="39">
        <f t="shared" si="22"/>
        <v>1124</v>
      </c>
      <c r="J73" s="39">
        <f t="shared" si="22"/>
        <v>2618</v>
      </c>
      <c r="K73" s="39">
        <f t="shared" si="22"/>
        <v>1277</v>
      </c>
      <c r="L73" s="39">
        <f t="shared" si="22"/>
        <v>1916</v>
      </c>
      <c r="M73" s="39">
        <f t="shared" si="22"/>
        <v>2557</v>
      </c>
      <c r="N73" s="39">
        <f t="shared" si="22"/>
        <v>2954</v>
      </c>
      <c r="O73" s="39">
        <f>SUM(O71:O72)</f>
        <v>252221</v>
      </c>
    </row>
    <row r="74" spans="2:15" s="1" customFormat="1" x14ac:dyDescent="0.2">
      <c r="B74" s="18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0"/>
    </row>
    <row r="75" spans="2:15" s="1" customFormat="1" x14ac:dyDescent="0.2">
      <c r="B75" s="17" t="s">
        <v>19</v>
      </c>
      <c r="C75" s="4">
        <v>1600</v>
      </c>
      <c r="D75" s="4">
        <v>3350</v>
      </c>
      <c r="E75" s="4">
        <v>5100</v>
      </c>
      <c r="F75" s="4">
        <v>6850</v>
      </c>
      <c r="G75" s="4">
        <v>8600</v>
      </c>
      <c r="H75" s="4">
        <v>10350</v>
      </c>
      <c r="I75" s="4">
        <v>12100</v>
      </c>
      <c r="J75" s="4">
        <v>13850</v>
      </c>
      <c r="K75" s="4">
        <v>15600</v>
      </c>
      <c r="L75" s="4">
        <v>17350</v>
      </c>
      <c r="M75" s="4">
        <v>19100</v>
      </c>
      <c r="N75" s="4">
        <v>20850</v>
      </c>
      <c r="O75" s="39">
        <f>SUM(C75:N75)</f>
        <v>134700</v>
      </c>
    </row>
    <row r="76" spans="2:15" s="1" customFormat="1" x14ac:dyDescent="0.2">
      <c r="B76" s="18" t="s">
        <v>29</v>
      </c>
      <c r="C76" s="4">
        <v>595</v>
      </c>
      <c r="D76" s="4">
        <v>1678</v>
      </c>
      <c r="E76" s="4">
        <v>4754</v>
      </c>
      <c r="F76" s="4">
        <v>6501</v>
      </c>
      <c r="G76" s="4">
        <v>7744</v>
      </c>
      <c r="H76" s="4">
        <v>9845</v>
      </c>
      <c r="I76" s="4">
        <v>10976</v>
      </c>
      <c r="J76" s="4">
        <v>11232</v>
      </c>
      <c r="K76" s="4">
        <v>14323</v>
      </c>
      <c r="L76" s="4">
        <v>15434</v>
      </c>
      <c r="M76" s="4">
        <v>16543</v>
      </c>
      <c r="N76" s="4">
        <v>17896</v>
      </c>
      <c r="O76" s="39">
        <f>SUM(C76:N76)</f>
        <v>117521</v>
      </c>
    </row>
    <row r="77" spans="2:15" s="1" customFormat="1" x14ac:dyDescent="0.2">
      <c r="B77" s="18" t="s">
        <v>38</v>
      </c>
      <c r="C77" s="39">
        <f t="shared" ref="C77:N77" si="23">C75-C76</f>
        <v>1005</v>
      </c>
      <c r="D77" s="39">
        <f t="shared" si="23"/>
        <v>1672</v>
      </c>
      <c r="E77" s="39">
        <f t="shared" si="23"/>
        <v>346</v>
      </c>
      <c r="F77" s="39">
        <f t="shared" si="23"/>
        <v>349</v>
      </c>
      <c r="G77" s="39">
        <f t="shared" si="23"/>
        <v>856</v>
      </c>
      <c r="H77" s="39">
        <f t="shared" si="23"/>
        <v>505</v>
      </c>
      <c r="I77" s="39">
        <f t="shared" si="23"/>
        <v>1124</v>
      </c>
      <c r="J77" s="39">
        <f t="shared" si="23"/>
        <v>2618</v>
      </c>
      <c r="K77" s="39">
        <f t="shared" si="23"/>
        <v>1277</v>
      </c>
      <c r="L77" s="39">
        <f t="shared" si="23"/>
        <v>1916</v>
      </c>
      <c r="M77" s="39">
        <f t="shared" si="23"/>
        <v>2557</v>
      </c>
      <c r="N77" s="39">
        <f t="shared" si="23"/>
        <v>2954</v>
      </c>
      <c r="O77" s="39">
        <f>SUM(O75:O76)</f>
        <v>252221</v>
      </c>
    </row>
    <row r="78" spans="2:15" s="1" customFormat="1" x14ac:dyDescent="0.2">
      <c r="B78" s="18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0"/>
    </row>
    <row r="79" spans="2:15" s="1" customFormat="1" x14ac:dyDescent="0.2">
      <c r="B79" s="28" t="s">
        <v>21</v>
      </c>
      <c r="C79" s="25">
        <f>C71+C75</f>
        <v>3200</v>
      </c>
      <c r="D79" s="25">
        <f t="shared" ref="D79:K79" si="24">D71+D75</f>
        <v>6700</v>
      </c>
      <c r="E79" s="25">
        <f t="shared" si="24"/>
        <v>10200</v>
      </c>
      <c r="F79" s="25">
        <f t="shared" si="24"/>
        <v>13700</v>
      </c>
      <c r="G79" s="25">
        <f t="shared" si="24"/>
        <v>17200</v>
      </c>
      <c r="H79" s="25">
        <f t="shared" si="24"/>
        <v>20700</v>
      </c>
      <c r="I79" s="25">
        <f t="shared" si="24"/>
        <v>24200</v>
      </c>
      <c r="J79" s="25">
        <f t="shared" si="24"/>
        <v>27700</v>
      </c>
      <c r="K79" s="25">
        <f t="shared" si="24"/>
        <v>31200</v>
      </c>
      <c r="L79" s="25">
        <f t="shared" ref="L79:N80" si="25">L71+L75</f>
        <v>34700</v>
      </c>
      <c r="M79" s="25">
        <f t="shared" si="25"/>
        <v>38200</v>
      </c>
      <c r="N79" s="25">
        <f t="shared" si="25"/>
        <v>41700</v>
      </c>
      <c r="O79" s="39">
        <f>SUM(C79:N79)</f>
        <v>269400</v>
      </c>
    </row>
    <row r="80" spans="2:15" s="1" customFormat="1" x14ac:dyDescent="0.2">
      <c r="B80" s="28" t="s">
        <v>42</v>
      </c>
      <c r="C80" s="25">
        <f>C72+C76</f>
        <v>1190</v>
      </c>
      <c r="D80" s="25">
        <f t="shared" ref="D80:K80" si="26">D72+D76</f>
        <v>3356</v>
      </c>
      <c r="E80" s="25">
        <f t="shared" si="26"/>
        <v>9508</v>
      </c>
      <c r="F80" s="25">
        <f t="shared" si="26"/>
        <v>13002</v>
      </c>
      <c r="G80" s="25">
        <f t="shared" si="26"/>
        <v>15488</v>
      </c>
      <c r="H80" s="25">
        <f t="shared" si="26"/>
        <v>19690</v>
      </c>
      <c r="I80" s="25">
        <f t="shared" si="26"/>
        <v>21952</v>
      </c>
      <c r="J80" s="25">
        <f t="shared" si="26"/>
        <v>22464</v>
      </c>
      <c r="K80" s="25">
        <f t="shared" si="26"/>
        <v>28646</v>
      </c>
      <c r="L80" s="25">
        <f t="shared" si="25"/>
        <v>30868</v>
      </c>
      <c r="M80" s="25">
        <f t="shared" si="25"/>
        <v>33086</v>
      </c>
      <c r="N80" s="25">
        <f t="shared" si="25"/>
        <v>35792</v>
      </c>
      <c r="O80" s="39">
        <f>SUM(C80:N80)</f>
        <v>235042</v>
      </c>
    </row>
    <row r="81" spans="2:15" s="1" customFormat="1" x14ac:dyDescent="0.2">
      <c r="B81" s="28" t="s">
        <v>39</v>
      </c>
      <c r="C81" s="39">
        <f>C79-C80</f>
        <v>2010</v>
      </c>
      <c r="D81" s="39">
        <f t="shared" ref="D81:K81" si="27">D79-D80</f>
        <v>3344</v>
      </c>
      <c r="E81" s="39">
        <f t="shared" si="27"/>
        <v>692</v>
      </c>
      <c r="F81" s="39">
        <f t="shared" si="27"/>
        <v>698</v>
      </c>
      <c r="G81" s="39">
        <f t="shared" si="27"/>
        <v>1712</v>
      </c>
      <c r="H81" s="39">
        <f t="shared" si="27"/>
        <v>1010</v>
      </c>
      <c r="I81" s="39">
        <f t="shared" si="27"/>
        <v>2248</v>
      </c>
      <c r="J81" s="39">
        <f t="shared" si="27"/>
        <v>5236</v>
      </c>
      <c r="K81" s="39">
        <f t="shared" si="27"/>
        <v>2554</v>
      </c>
      <c r="L81" s="39">
        <f>L79-L80</f>
        <v>3832</v>
      </c>
      <c r="M81" s="39">
        <f>M79-M80</f>
        <v>5114</v>
      </c>
      <c r="N81" s="39">
        <f>N79-N80</f>
        <v>5908</v>
      </c>
      <c r="O81" s="39">
        <f>SUM(C81:N81)</f>
        <v>34358</v>
      </c>
    </row>
    <row r="82" spans="2:15" s="1" customFormat="1" x14ac:dyDescent="0.2">
      <c r="B82" s="28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0"/>
    </row>
    <row r="83" spans="2:15" s="1" customFormat="1" x14ac:dyDescent="0.2">
      <c r="B83" s="17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0"/>
    </row>
    <row r="84" spans="2:15" s="1" customFormat="1" x14ac:dyDescent="0.2">
      <c r="B84" s="27" t="s">
        <v>23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0"/>
    </row>
    <row r="85" spans="2:15" s="1" customFormat="1" x14ac:dyDescent="0.2">
      <c r="B85" s="17" t="s">
        <v>18</v>
      </c>
      <c r="C85" s="4">
        <v>1600</v>
      </c>
      <c r="D85" s="4">
        <v>3350</v>
      </c>
      <c r="E85" s="4">
        <v>5100</v>
      </c>
      <c r="F85" s="4">
        <v>6850</v>
      </c>
      <c r="G85" s="4">
        <v>8600</v>
      </c>
      <c r="H85" s="4">
        <v>10350</v>
      </c>
      <c r="I85" s="4">
        <v>12100</v>
      </c>
      <c r="J85" s="4">
        <v>13850</v>
      </c>
      <c r="K85" s="4">
        <v>15600</v>
      </c>
      <c r="L85" s="4">
        <v>17350</v>
      </c>
      <c r="M85" s="4">
        <v>19100</v>
      </c>
      <c r="N85" s="4">
        <v>20850</v>
      </c>
      <c r="O85" s="39">
        <f>SUM(C85:N85)</f>
        <v>134700</v>
      </c>
    </row>
    <row r="86" spans="2:15" s="1" customFormat="1" x14ac:dyDescent="0.2">
      <c r="B86" s="18" t="s">
        <v>29</v>
      </c>
      <c r="C86" s="4">
        <v>595</v>
      </c>
      <c r="D86" s="4">
        <v>1678</v>
      </c>
      <c r="E86" s="4">
        <v>4754</v>
      </c>
      <c r="F86" s="4">
        <v>6501</v>
      </c>
      <c r="G86" s="4">
        <v>7744</v>
      </c>
      <c r="H86" s="4">
        <v>9845</v>
      </c>
      <c r="I86" s="4">
        <v>10976</v>
      </c>
      <c r="J86" s="4">
        <v>11232</v>
      </c>
      <c r="K86" s="4">
        <v>14323</v>
      </c>
      <c r="L86" s="4">
        <v>15434</v>
      </c>
      <c r="M86" s="4">
        <v>16543</v>
      </c>
      <c r="N86" s="4">
        <v>17896</v>
      </c>
      <c r="O86" s="39">
        <f>SUM(C86:N86)</f>
        <v>117521</v>
      </c>
    </row>
    <row r="87" spans="2:15" s="1" customFormat="1" x14ac:dyDescent="0.2">
      <c r="B87" s="18" t="s">
        <v>38</v>
      </c>
      <c r="C87" s="39">
        <f t="shared" ref="C87:N87" si="28">C85-C86</f>
        <v>1005</v>
      </c>
      <c r="D87" s="39">
        <f t="shared" si="28"/>
        <v>1672</v>
      </c>
      <c r="E87" s="39">
        <f t="shared" si="28"/>
        <v>346</v>
      </c>
      <c r="F87" s="39">
        <f t="shared" si="28"/>
        <v>349</v>
      </c>
      <c r="G87" s="39">
        <f t="shared" si="28"/>
        <v>856</v>
      </c>
      <c r="H87" s="39">
        <f t="shared" si="28"/>
        <v>505</v>
      </c>
      <c r="I87" s="39">
        <f t="shared" si="28"/>
        <v>1124</v>
      </c>
      <c r="J87" s="39">
        <f t="shared" si="28"/>
        <v>2618</v>
      </c>
      <c r="K87" s="39">
        <f t="shared" si="28"/>
        <v>1277</v>
      </c>
      <c r="L87" s="39">
        <f t="shared" si="28"/>
        <v>1916</v>
      </c>
      <c r="M87" s="39">
        <f t="shared" si="28"/>
        <v>2557</v>
      </c>
      <c r="N87" s="39">
        <f t="shared" si="28"/>
        <v>2954</v>
      </c>
      <c r="O87" s="39">
        <f>SUM(O85:O86)</f>
        <v>252221</v>
      </c>
    </row>
    <row r="88" spans="2:15" s="1" customFormat="1" x14ac:dyDescent="0.2">
      <c r="B88" s="18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0"/>
    </row>
    <row r="89" spans="2:15" s="1" customFormat="1" x14ac:dyDescent="0.2">
      <c r="B89" s="17" t="s">
        <v>19</v>
      </c>
      <c r="C89" s="4">
        <v>1600</v>
      </c>
      <c r="D89" s="4">
        <v>3350</v>
      </c>
      <c r="E89" s="4">
        <v>5100</v>
      </c>
      <c r="F89" s="4">
        <v>6850</v>
      </c>
      <c r="G89" s="4">
        <v>8600</v>
      </c>
      <c r="H89" s="4">
        <v>10350</v>
      </c>
      <c r="I89" s="4">
        <v>12100</v>
      </c>
      <c r="J89" s="4">
        <v>13850</v>
      </c>
      <c r="K89" s="4">
        <v>15600</v>
      </c>
      <c r="L89" s="4">
        <v>17350</v>
      </c>
      <c r="M89" s="4">
        <v>19100</v>
      </c>
      <c r="N89" s="4">
        <v>20850</v>
      </c>
      <c r="O89" s="39">
        <f>SUM(C89:N89)</f>
        <v>134700</v>
      </c>
    </row>
    <row r="90" spans="2:15" s="1" customFormat="1" x14ac:dyDescent="0.2">
      <c r="B90" s="18" t="s">
        <v>29</v>
      </c>
      <c r="C90" s="4">
        <v>595</v>
      </c>
      <c r="D90" s="4">
        <v>1678</v>
      </c>
      <c r="E90" s="4">
        <v>4754</v>
      </c>
      <c r="F90" s="4">
        <v>6501</v>
      </c>
      <c r="G90" s="4">
        <v>7744</v>
      </c>
      <c r="H90" s="4">
        <v>9845</v>
      </c>
      <c r="I90" s="4">
        <v>10976</v>
      </c>
      <c r="J90" s="4">
        <v>11232</v>
      </c>
      <c r="K90" s="4">
        <v>14323</v>
      </c>
      <c r="L90" s="4">
        <v>15434</v>
      </c>
      <c r="M90" s="4">
        <v>16543</v>
      </c>
      <c r="N90" s="4">
        <v>17896</v>
      </c>
      <c r="O90" s="39">
        <f>SUM(C90:N90)</f>
        <v>117521</v>
      </c>
    </row>
    <row r="91" spans="2:15" s="1" customFormat="1" x14ac:dyDescent="0.2">
      <c r="B91" s="18" t="s">
        <v>38</v>
      </c>
      <c r="C91" s="39">
        <f t="shared" ref="C91:N91" si="29">C89-C90</f>
        <v>1005</v>
      </c>
      <c r="D91" s="39">
        <f t="shared" si="29"/>
        <v>1672</v>
      </c>
      <c r="E91" s="39">
        <f t="shared" si="29"/>
        <v>346</v>
      </c>
      <c r="F91" s="39">
        <f t="shared" si="29"/>
        <v>349</v>
      </c>
      <c r="G91" s="39">
        <f t="shared" si="29"/>
        <v>856</v>
      </c>
      <c r="H91" s="39">
        <f t="shared" si="29"/>
        <v>505</v>
      </c>
      <c r="I91" s="39">
        <f t="shared" si="29"/>
        <v>1124</v>
      </c>
      <c r="J91" s="39">
        <f t="shared" si="29"/>
        <v>2618</v>
      </c>
      <c r="K91" s="39">
        <f t="shared" si="29"/>
        <v>1277</v>
      </c>
      <c r="L91" s="39">
        <f t="shared" si="29"/>
        <v>1916</v>
      </c>
      <c r="M91" s="39">
        <f t="shared" si="29"/>
        <v>2557</v>
      </c>
      <c r="N91" s="39">
        <f t="shared" si="29"/>
        <v>2954</v>
      </c>
      <c r="O91" s="39">
        <f>SUM(O89:O90)</f>
        <v>252221</v>
      </c>
    </row>
    <row r="92" spans="2:15" s="1" customFormat="1" x14ac:dyDescent="0.2">
      <c r="B92" s="18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0"/>
    </row>
    <row r="93" spans="2:15" s="1" customFormat="1" x14ac:dyDescent="0.2">
      <c r="B93" s="28" t="s">
        <v>24</v>
      </c>
      <c r="C93" s="25">
        <f>C85+C89</f>
        <v>3200</v>
      </c>
      <c r="D93" s="25">
        <f t="shared" ref="D93:K93" si="30">D85+D89</f>
        <v>6700</v>
      </c>
      <c r="E93" s="25">
        <f t="shared" si="30"/>
        <v>10200</v>
      </c>
      <c r="F93" s="25">
        <f t="shared" si="30"/>
        <v>13700</v>
      </c>
      <c r="G93" s="25">
        <f t="shared" si="30"/>
        <v>17200</v>
      </c>
      <c r="H93" s="25">
        <f t="shared" si="30"/>
        <v>20700</v>
      </c>
      <c r="I93" s="25">
        <f t="shared" si="30"/>
        <v>24200</v>
      </c>
      <c r="J93" s="25">
        <f t="shared" si="30"/>
        <v>27700</v>
      </c>
      <c r="K93" s="25">
        <f t="shared" si="30"/>
        <v>31200</v>
      </c>
      <c r="L93" s="25">
        <f t="shared" ref="L93:N94" si="31">L85+L89</f>
        <v>34700</v>
      </c>
      <c r="M93" s="25">
        <f t="shared" si="31"/>
        <v>38200</v>
      </c>
      <c r="N93" s="25">
        <f t="shared" si="31"/>
        <v>41700</v>
      </c>
      <c r="O93" s="39">
        <f>SUM(C93:N93)</f>
        <v>269400</v>
      </c>
    </row>
    <row r="94" spans="2:15" s="1" customFormat="1" x14ac:dyDescent="0.2">
      <c r="B94" s="28" t="s">
        <v>47</v>
      </c>
      <c r="C94" s="25">
        <f>C86+C90</f>
        <v>1190</v>
      </c>
      <c r="D94" s="25">
        <f t="shared" ref="D94:K94" si="32">D86+D90</f>
        <v>3356</v>
      </c>
      <c r="E94" s="25">
        <f t="shared" si="32"/>
        <v>9508</v>
      </c>
      <c r="F94" s="25">
        <f t="shared" si="32"/>
        <v>13002</v>
      </c>
      <c r="G94" s="25">
        <f t="shared" si="32"/>
        <v>15488</v>
      </c>
      <c r="H94" s="25">
        <f t="shared" si="32"/>
        <v>19690</v>
      </c>
      <c r="I94" s="25">
        <f t="shared" si="32"/>
        <v>21952</v>
      </c>
      <c r="J94" s="25">
        <f t="shared" si="32"/>
        <v>22464</v>
      </c>
      <c r="K94" s="25">
        <f t="shared" si="32"/>
        <v>28646</v>
      </c>
      <c r="L94" s="25">
        <f t="shared" si="31"/>
        <v>30868</v>
      </c>
      <c r="M94" s="25">
        <f t="shared" si="31"/>
        <v>33086</v>
      </c>
      <c r="N94" s="25">
        <f t="shared" si="31"/>
        <v>35792</v>
      </c>
      <c r="O94" s="39">
        <f>SUM(C94:N94)</f>
        <v>235042</v>
      </c>
    </row>
    <row r="95" spans="2:15" s="1" customFormat="1" x14ac:dyDescent="0.2">
      <c r="B95" s="28" t="s">
        <v>39</v>
      </c>
      <c r="C95" s="39">
        <f t="shared" ref="C95:N95" si="33">C93-C94</f>
        <v>2010</v>
      </c>
      <c r="D95" s="39">
        <f t="shared" si="33"/>
        <v>3344</v>
      </c>
      <c r="E95" s="39">
        <f t="shared" si="33"/>
        <v>692</v>
      </c>
      <c r="F95" s="39">
        <f t="shared" si="33"/>
        <v>698</v>
      </c>
      <c r="G95" s="39">
        <f t="shared" si="33"/>
        <v>1712</v>
      </c>
      <c r="H95" s="39">
        <f t="shared" si="33"/>
        <v>1010</v>
      </c>
      <c r="I95" s="39">
        <f t="shared" si="33"/>
        <v>2248</v>
      </c>
      <c r="J95" s="39">
        <f t="shared" si="33"/>
        <v>5236</v>
      </c>
      <c r="K95" s="39">
        <f t="shared" si="33"/>
        <v>2554</v>
      </c>
      <c r="L95" s="39">
        <f t="shared" si="33"/>
        <v>3832</v>
      </c>
      <c r="M95" s="39">
        <f t="shared" si="33"/>
        <v>5114</v>
      </c>
      <c r="N95" s="39">
        <f t="shared" si="33"/>
        <v>5908</v>
      </c>
      <c r="O95" s="39">
        <f>SUM(C95:N95)</f>
        <v>34358</v>
      </c>
    </row>
    <row r="96" spans="2:15" s="1" customFormat="1" x14ac:dyDescent="0.2"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0"/>
    </row>
    <row r="97" spans="2:15" s="1" customFormat="1" x14ac:dyDescent="0.2">
      <c r="B97" s="17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0"/>
    </row>
    <row r="98" spans="2:15" s="1" customFormat="1" x14ac:dyDescent="0.2">
      <c r="B98" s="27" t="s">
        <v>25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0"/>
    </row>
    <row r="99" spans="2:15" s="1" customFormat="1" x14ac:dyDescent="0.2">
      <c r="B99" s="17" t="s">
        <v>18</v>
      </c>
      <c r="C99" s="4">
        <v>1600</v>
      </c>
      <c r="D99" s="4">
        <v>3350</v>
      </c>
      <c r="E99" s="4">
        <v>5100</v>
      </c>
      <c r="F99" s="4">
        <v>6850</v>
      </c>
      <c r="G99" s="4">
        <v>8600</v>
      </c>
      <c r="H99" s="4">
        <v>10350</v>
      </c>
      <c r="I99" s="4">
        <v>12100</v>
      </c>
      <c r="J99" s="4">
        <v>13850</v>
      </c>
      <c r="K99" s="4">
        <v>15600</v>
      </c>
      <c r="L99" s="4">
        <v>17350</v>
      </c>
      <c r="M99" s="4">
        <v>19100</v>
      </c>
      <c r="N99" s="4">
        <v>20850</v>
      </c>
      <c r="O99" s="39">
        <f>SUM(C99:N99)</f>
        <v>134700</v>
      </c>
    </row>
    <row r="100" spans="2:15" s="1" customFormat="1" x14ac:dyDescent="0.2">
      <c r="B100" s="18" t="s">
        <v>29</v>
      </c>
      <c r="C100" s="4">
        <v>595</v>
      </c>
      <c r="D100" s="4">
        <v>1678</v>
      </c>
      <c r="E100" s="4">
        <v>4754</v>
      </c>
      <c r="F100" s="4">
        <v>6501</v>
      </c>
      <c r="G100" s="4">
        <v>7744</v>
      </c>
      <c r="H100" s="4">
        <v>9845</v>
      </c>
      <c r="I100" s="4">
        <v>10976</v>
      </c>
      <c r="J100" s="4">
        <v>11232</v>
      </c>
      <c r="K100" s="4">
        <v>14323</v>
      </c>
      <c r="L100" s="4">
        <v>15434</v>
      </c>
      <c r="M100" s="4">
        <v>16543</v>
      </c>
      <c r="N100" s="4">
        <v>17896</v>
      </c>
      <c r="O100" s="39">
        <f>SUM(C100:N100)</f>
        <v>117521</v>
      </c>
    </row>
    <row r="101" spans="2:15" s="1" customFormat="1" x14ac:dyDescent="0.2">
      <c r="B101" s="18" t="s">
        <v>38</v>
      </c>
      <c r="C101" s="39">
        <f t="shared" ref="C101:N101" si="34">C99-C100</f>
        <v>1005</v>
      </c>
      <c r="D101" s="39">
        <f t="shared" si="34"/>
        <v>1672</v>
      </c>
      <c r="E101" s="39">
        <f t="shared" si="34"/>
        <v>346</v>
      </c>
      <c r="F101" s="39">
        <f t="shared" si="34"/>
        <v>349</v>
      </c>
      <c r="G101" s="39">
        <f t="shared" si="34"/>
        <v>856</v>
      </c>
      <c r="H101" s="39">
        <f t="shared" si="34"/>
        <v>505</v>
      </c>
      <c r="I101" s="39">
        <f t="shared" si="34"/>
        <v>1124</v>
      </c>
      <c r="J101" s="39">
        <f t="shared" si="34"/>
        <v>2618</v>
      </c>
      <c r="K101" s="39">
        <f t="shared" si="34"/>
        <v>1277</v>
      </c>
      <c r="L101" s="39">
        <f t="shared" si="34"/>
        <v>1916</v>
      </c>
      <c r="M101" s="39">
        <f t="shared" si="34"/>
        <v>2557</v>
      </c>
      <c r="N101" s="39">
        <f t="shared" si="34"/>
        <v>2954</v>
      </c>
      <c r="O101" s="39">
        <f>SUM(O99:O100)</f>
        <v>252221</v>
      </c>
    </row>
    <row r="102" spans="2:15" s="1" customFormat="1" x14ac:dyDescent="0.2">
      <c r="B102" s="18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0"/>
    </row>
    <row r="103" spans="2:15" s="1" customFormat="1" x14ac:dyDescent="0.2">
      <c r="B103" s="17" t="s">
        <v>19</v>
      </c>
      <c r="C103" s="4">
        <v>1600</v>
      </c>
      <c r="D103" s="4">
        <v>3350</v>
      </c>
      <c r="E103" s="4">
        <v>5100</v>
      </c>
      <c r="F103" s="4">
        <v>6850</v>
      </c>
      <c r="G103" s="4">
        <v>8600</v>
      </c>
      <c r="H103" s="4">
        <v>10350</v>
      </c>
      <c r="I103" s="4">
        <v>12100</v>
      </c>
      <c r="J103" s="4">
        <v>13850</v>
      </c>
      <c r="K103" s="4">
        <v>15600</v>
      </c>
      <c r="L103" s="4">
        <v>17350</v>
      </c>
      <c r="M103" s="4">
        <v>19100</v>
      </c>
      <c r="N103" s="4">
        <v>20850</v>
      </c>
      <c r="O103" s="39">
        <f>SUM(C103:N103)</f>
        <v>134700</v>
      </c>
    </row>
    <row r="104" spans="2:15" s="1" customFormat="1" x14ac:dyDescent="0.2">
      <c r="B104" s="18" t="s">
        <v>29</v>
      </c>
      <c r="C104" s="4">
        <v>595</v>
      </c>
      <c r="D104" s="4">
        <v>1678</v>
      </c>
      <c r="E104" s="4">
        <v>4754</v>
      </c>
      <c r="F104" s="4">
        <v>6501</v>
      </c>
      <c r="G104" s="4">
        <v>7744</v>
      </c>
      <c r="H104" s="4">
        <v>9845</v>
      </c>
      <c r="I104" s="4">
        <v>10976</v>
      </c>
      <c r="J104" s="4">
        <v>11232</v>
      </c>
      <c r="K104" s="4">
        <v>14323</v>
      </c>
      <c r="L104" s="4">
        <v>15434</v>
      </c>
      <c r="M104" s="4">
        <v>16543</v>
      </c>
      <c r="N104" s="4">
        <v>17896</v>
      </c>
      <c r="O104" s="39">
        <f>SUM(C104:N104)</f>
        <v>117521</v>
      </c>
    </row>
    <row r="105" spans="2:15" s="1" customFormat="1" x14ac:dyDescent="0.2">
      <c r="B105" s="18" t="s">
        <v>38</v>
      </c>
      <c r="C105" s="39">
        <f t="shared" ref="C105:N105" si="35">C103-C104</f>
        <v>1005</v>
      </c>
      <c r="D105" s="39">
        <f t="shared" si="35"/>
        <v>1672</v>
      </c>
      <c r="E105" s="39">
        <f t="shared" si="35"/>
        <v>346</v>
      </c>
      <c r="F105" s="39">
        <f t="shared" si="35"/>
        <v>349</v>
      </c>
      <c r="G105" s="39">
        <f t="shared" si="35"/>
        <v>856</v>
      </c>
      <c r="H105" s="39">
        <f t="shared" si="35"/>
        <v>505</v>
      </c>
      <c r="I105" s="39">
        <f t="shared" si="35"/>
        <v>1124</v>
      </c>
      <c r="J105" s="39">
        <f t="shared" si="35"/>
        <v>2618</v>
      </c>
      <c r="K105" s="39">
        <f t="shared" si="35"/>
        <v>1277</v>
      </c>
      <c r="L105" s="39">
        <f t="shared" si="35"/>
        <v>1916</v>
      </c>
      <c r="M105" s="39">
        <f t="shared" si="35"/>
        <v>2557</v>
      </c>
      <c r="N105" s="39">
        <f t="shared" si="35"/>
        <v>2954</v>
      </c>
      <c r="O105" s="39">
        <f>SUM(O103:O104)</f>
        <v>252221</v>
      </c>
    </row>
    <row r="106" spans="2:15" s="1" customFormat="1" x14ac:dyDescent="0.2">
      <c r="B106" s="18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0"/>
    </row>
    <row r="107" spans="2:15" s="1" customFormat="1" x14ac:dyDescent="0.2">
      <c r="B107" s="28" t="s">
        <v>26</v>
      </c>
      <c r="C107" s="39">
        <f>C99+C103</f>
        <v>3200</v>
      </c>
      <c r="D107" s="39">
        <f t="shared" ref="D107:K107" si="36">D99+D103</f>
        <v>6700</v>
      </c>
      <c r="E107" s="39">
        <f t="shared" si="36"/>
        <v>10200</v>
      </c>
      <c r="F107" s="39">
        <f t="shared" si="36"/>
        <v>13700</v>
      </c>
      <c r="G107" s="39">
        <f t="shared" si="36"/>
        <v>17200</v>
      </c>
      <c r="H107" s="39">
        <f t="shared" si="36"/>
        <v>20700</v>
      </c>
      <c r="I107" s="39">
        <f t="shared" si="36"/>
        <v>24200</v>
      </c>
      <c r="J107" s="39">
        <f t="shared" si="36"/>
        <v>27700</v>
      </c>
      <c r="K107" s="39">
        <f t="shared" si="36"/>
        <v>31200</v>
      </c>
      <c r="L107" s="39">
        <f t="shared" ref="L107:N108" si="37">L99+L103</f>
        <v>34700</v>
      </c>
      <c r="M107" s="39">
        <f t="shared" si="37"/>
        <v>38200</v>
      </c>
      <c r="N107" s="39">
        <f t="shared" si="37"/>
        <v>41700</v>
      </c>
      <c r="O107" s="39">
        <f>SUM(C107:N107)</f>
        <v>269400</v>
      </c>
    </row>
    <row r="108" spans="2:15" s="1" customFormat="1" x14ac:dyDescent="0.2">
      <c r="B108" s="28" t="s">
        <v>43</v>
      </c>
      <c r="C108" s="39">
        <f>C100+C104</f>
        <v>1190</v>
      </c>
      <c r="D108" s="39">
        <f t="shared" ref="D108:K108" si="38">D100+D104</f>
        <v>3356</v>
      </c>
      <c r="E108" s="39">
        <f t="shared" si="38"/>
        <v>9508</v>
      </c>
      <c r="F108" s="39">
        <f t="shared" si="38"/>
        <v>13002</v>
      </c>
      <c r="G108" s="39">
        <f t="shared" si="38"/>
        <v>15488</v>
      </c>
      <c r="H108" s="39">
        <f t="shared" si="38"/>
        <v>19690</v>
      </c>
      <c r="I108" s="39">
        <f t="shared" si="38"/>
        <v>21952</v>
      </c>
      <c r="J108" s="39">
        <f t="shared" si="38"/>
        <v>22464</v>
      </c>
      <c r="K108" s="39">
        <f t="shared" si="38"/>
        <v>28646</v>
      </c>
      <c r="L108" s="39">
        <f t="shared" si="37"/>
        <v>30868</v>
      </c>
      <c r="M108" s="39">
        <f t="shared" si="37"/>
        <v>33086</v>
      </c>
      <c r="N108" s="39">
        <f t="shared" si="37"/>
        <v>35792</v>
      </c>
      <c r="O108" s="39">
        <f>SUM(C108:N108)</f>
        <v>235042</v>
      </c>
    </row>
    <row r="109" spans="2:15" s="1" customFormat="1" x14ac:dyDescent="0.2">
      <c r="B109" s="28" t="s">
        <v>39</v>
      </c>
      <c r="C109" s="39">
        <f t="shared" ref="C109:N109" si="39">C107-C108</f>
        <v>2010</v>
      </c>
      <c r="D109" s="39">
        <f t="shared" si="39"/>
        <v>3344</v>
      </c>
      <c r="E109" s="39">
        <f t="shared" si="39"/>
        <v>692</v>
      </c>
      <c r="F109" s="39">
        <f t="shared" si="39"/>
        <v>698</v>
      </c>
      <c r="G109" s="39">
        <f t="shared" si="39"/>
        <v>1712</v>
      </c>
      <c r="H109" s="39">
        <f t="shared" si="39"/>
        <v>1010</v>
      </c>
      <c r="I109" s="39">
        <f t="shared" si="39"/>
        <v>2248</v>
      </c>
      <c r="J109" s="39">
        <f t="shared" si="39"/>
        <v>5236</v>
      </c>
      <c r="K109" s="39">
        <f t="shared" si="39"/>
        <v>2554</v>
      </c>
      <c r="L109" s="39">
        <f t="shared" si="39"/>
        <v>3832</v>
      </c>
      <c r="M109" s="39">
        <f t="shared" si="39"/>
        <v>5114</v>
      </c>
      <c r="N109" s="39">
        <f t="shared" si="39"/>
        <v>5908</v>
      </c>
      <c r="O109" s="39">
        <f>SUM(C109:N109)</f>
        <v>34358</v>
      </c>
    </row>
    <row r="110" spans="2:15" s="1" customFormat="1" x14ac:dyDescent="0.2">
      <c r="B110" s="17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0"/>
    </row>
    <row r="111" spans="2:15" s="1" customFormat="1" x14ac:dyDescent="0.2">
      <c r="B111" s="17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0"/>
    </row>
    <row r="112" spans="2:15" s="1" customFormat="1" x14ac:dyDescent="0.2">
      <c r="B112" s="29" t="s">
        <v>10</v>
      </c>
      <c r="C112" s="39">
        <f>C65+C79+C93+C107</f>
        <v>12800</v>
      </c>
      <c r="D112" s="39">
        <f t="shared" ref="D112:N112" si="40">D65+D79+D93+D107</f>
        <v>26800</v>
      </c>
      <c r="E112" s="39">
        <f t="shared" si="40"/>
        <v>40800</v>
      </c>
      <c r="F112" s="39">
        <f t="shared" si="40"/>
        <v>54800</v>
      </c>
      <c r="G112" s="39">
        <f t="shared" si="40"/>
        <v>68800</v>
      </c>
      <c r="H112" s="39">
        <f t="shared" si="40"/>
        <v>82800</v>
      </c>
      <c r="I112" s="39">
        <f t="shared" si="40"/>
        <v>96800</v>
      </c>
      <c r="J112" s="39">
        <f t="shared" si="40"/>
        <v>110800</v>
      </c>
      <c r="K112" s="39">
        <f t="shared" si="40"/>
        <v>124800</v>
      </c>
      <c r="L112" s="39">
        <f t="shared" si="40"/>
        <v>138800</v>
      </c>
      <c r="M112" s="39">
        <f t="shared" si="40"/>
        <v>152800</v>
      </c>
      <c r="N112" s="39">
        <f t="shared" si="40"/>
        <v>166800</v>
      </c>
      <c r="O112" s="39">
        <f>SUM(C112:N112)</f>
        <v>1077600</v>
      </c>
    </row>
    <row r="113" spans="1:21" s="1" customFormat="1" x14ac:dyDescent="0.2">
      <c r="B113" s="29" t="s">
        <v>27</v>
      </c>
      <c r="C113" s="39">
        <f>C61+C75+C89+C103</f>
        <v>6400</v>
      </c>
      <c r="D113" s="39">
        <f t="shared" ref="D113:N113" si="41">D61+D75+D89+D103</f>
        <v>13400</v>
      </c>
      <c r="E113" s="39">
        <f t="shared" si="41"/>
        <v>20400</v>
      </c>
      <c r="F113" s="39">
        <f t="shared" si="41"/>
        <v>27400</v>
      </c>
      <c r="G113" s="39">
        <f t="shared" si="41"/>
        <v>34400</v>
      </c>
      <c r="H113" s="39">
        <f t="shared" si="41"/>
        <v>41400</v>
      </c>
      <c r="I113" s="39">
        <f t="shared" si="41"/>
        <v>48400</v>
      </c>
      <c r="J113" s="39">
        <f t="shared" si="41"/>
        <v>55400</v>
      </c>
      <c r="K113" s="39">
        <f t="shared" si="41"/>
        <v>62400</v>
      </c>
      <c r="L113" s="39">
        <f t="shared" si="41"/>
        <v>69400</v>
      </c>
      <c r="M113" s="39">
        <f t="shared" si="41"/>
        <v>76400</v>
      </c>
      <c r="N113" s="39">
        <f t="shared" si="41"/>
        <v>83400</v>
      </c>
      <c r="O113" s="39">
        <f>SUM(C113:N113)</f>
        <v>538800</v>
      </c>
    </row>
    <row r="114" spans="1:21" s="1" customFormat="1" x14ac:dyDescent="0.2">
      <c r="B114" s="19" t="s">
        <v>44</v>
      </c>
      <c r="C114" s="39">
        <f>SUM(C112:C113)</f>
        <v>19200</v>
      </c>
      <c r="D114" s="39">
        <f t="shared" ref="D114:N114" si="42">SUM(D112:D113)</f>
        <v>40200</v>
      </c>
      <c r="E114" s="39">
        <f t="shared" si="42"/>
        <v>61200</v>
      </c>
      <c r="F114" s="39">
        <f t="shared" si="42"/>
        <v>82200</v>
      </c>
      <c r="G114" s="39">
        <f t="shared" si="42"/>
        <v>103200</v>
      </c>
      <c r="H114" s="39">
        <f t="shared" si="42"/>
        <v>124200</v>
      </c>
      <c r="I114" s="39">
        <f t="shared" si="42"/>
        <v>145200</v>
      </c>
      <c r="J114" s="39">
        <f t="shared" si="42"/>
        <v>166200</v>
      </c>
      <c r="K114" s="39">
        <f t="shared" si="42"/>
        <v>187200</v>
      </c>
      <c r="L114" s="39">
        <f t="shared" si="42"/>
        <v>208200</v>
      </c>
      <c r="M114" s="39">
        <f t="shared" si="42"/>
        <v>229200</v>
      </c>
      <c r="N114" s="39">
        <f t="shared" si="42"/>
        <v>250200</v>
      </c>
      <c r="O114" s="39">
        <f>SUM(C114:N114)</f>
        <v>1616400</v>
      </c>
    </row>
    <row r="115" spans="1:21" x14ac:dyDescent="0.2">
      <c r="B115" s="3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</row>
    <row r="116" spans="1:21" x14ac:dyDescent="0.2">
      <c r="A116" s="8"/>
      <c r="B116" s="31" t="s">
        <v>28</v>
      </c>
      <c r="C116" s="39">
        <f>C29-C114</f>
        <v>5800</v>
      </c>
      <c r="D116" s="39">
        <f>D29-D114</f>
        <v>-10100</v>
      </c>
      <c r="E116" s="39">
        <f>E29-E114</f>
        <v>-21600</v>
      </c>
      <c r="F116" s="39">
        <f t="shared" ref="F116:N116" si="43">F29-F114</f>
        <v>-33100</v>
      </c>
      <c r="G116" s="39">
        <f t="shared" si="43"/>
        <v>-42800</v>
      </c>
      <c r="H116" s="39">
        <f t="shared" si="43"/>
        <v>-59620</v>
      </c>
      <c r="I116" s="39">
        <f t="shared" si="43"/>
        <v>-69440</v>
      </c>
      <c r="J116" s="39">
        <f t="shared" si="43"/>
        <v>-83926.666666666701</v>
      </c>
      <c r="K116" s="39">
        <f t="shared" si="43"/>
        <v>-99766.666666666701</v>
      </c>
      <c r="L116" s="39">
        <f t="shared" si="43"/>
        <v>-111766.6666666667</v>
      </c>
      <c r="M116" s="39">
        <f t="shared" si="43"/>
        <v>-123766.6666666667</v>
      </c>
      <c r="N116" s="39">
        <f t="shared" si="43"/>
        <v>-135766.66666666669</v>
      </c>
      <c r="O116" s="39">
        <f>SUM(C116:N116)</f>
        <v>-785853.33333333349</v>
      </c>
      <c r="P116" s="8"/>
      <c r="Q116" s="8"/>
    </row>
    <row r="117" spans="1:21" s="1" customFormat="1" x14ac:dyDescent="0.2">
      <c r="B117" s="33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1:21" s="1" customFormat="1" x14ac:dyDescent="0.2">
      <c r="B118" s="34" t="s">
        <v>11</v>
      </c>
      <c r="C118" s="25">
        <v>10000</v>
      </c>
      <c r="D118" s="25">
        <v>10300</v>
      </c>
      <c r="E118" s="25">
        <v>10609</v>
      </c>
      <c r="F118" s="25">
        <v>10912</v>
      </c>
      <c r="G118" s="25">
        <v>11216.5</v>
      </c>
      <c r="H118" s="25">
        <v>11521</v>
      </c>
      <c r="I118" s="25">
        <v>11825.5</v>
      </c>
      <c r="J118" s="25">
        <v>12130</v>
      </c>
      <c r="K118" s="25">
        <v>12434.5</v>
      </c>
      <c r="L118" s="25">
        <v>12739</v>
      </c>
      <c r="M118" s="25">
        <v>13043.5</v>
      </c>
      <c r="N118" s="25">
        <v>13348</v>
      </c>
      <c r="O118" s="39">
        <f>SUM(C118:N118)</f>
        <v>140079</v>
      </c>
    </row>
    <row r="119" spans="1:21" s="1" customFormat="1" x14ac:dyDescent="0.2">
      <c r="B119" s="35" t="s">
        <v>12</v>
      </c>
      <c r="C119" s="25">
        <v>20000</v>
      </c>
      <c r="D119" s="25">
        <v>20600</v>
      </c>
      <c r="E119" s="25">
        <v>21218</v>
      </c>
      <c r="F119" s="25">
        <v>21824</v>
      </c>
      <c r="G119" s="25">
        <v>22433</v>
      </c>
      <c r="H119" s="25">
        <v>23042</v>
      </c>
      <c r="I119" s="25">
        <v>23651</v>
      </c>
      <c r="J119" s="25">
        <v>24260</v>
      </c>
      <c r="K119" s="25">
        <v>24869</v>
      </c>
      <c r="L119" s="25">
        <v>25478</v>
      </c>
      <c r="M119" s="25">
        <v>26087</v>
      </c>
      <c r="N119" s="25">
        <v>26696</v>
      </c>
      <c r="O119" s="39">
        <f>SUM(C119:N119)</f>
        <v>280158</v>
      </c>
    </row>
    <row r="120" spans="1:21" s="1" customFormat="1" x14ac:dyDescent="0.2">
      <c r="B120" s="19" t="s">
        <v>45</v>
      </c>
      <c r="C120" s="39">
        <f>SUM(C118:C119)</f>
        <v>30000</v>
      </c>
      <c r="D120" s="39">
        <f t="shared" ref="D120:N120" si="44">SUM(D118:D119)</f>
        <v>30900</v>
      </c>
      <c r="E120" s="39">
        <f t="shared" si="44"/>
        <v>31827</v>
      </c>
      <c r="F120" s="39">
        <f t="shared" si="44"/>
        <v>32736</v>
      </c>
      <c r="G120" s="39">
        <f t="shared" si="44"/>
        <v>33649.5</v>
      </c>
      <c r="H120" s="39">
        <f t="shared" si="44"/>
        <v>34563</v>
      </c>
      <c r="I120" s="39">
        <f t="shared" si="44"/>
        <v>35476.5</v>
      </c>
      <c r="J120" s="39">
        <f t="shared" si="44"/>
        <v>36390</v>
      </c>
      <c r="K120" s="39">
        <f t="shared" si="44"/>
        <v>37303.5</v>
      </c>
      <c r="L120" s="39">
        <f t="shared" si="44"/>
        <v>38217</v>
      </c>
      <c r="M120" s="39">
        <f t="shared" si="44"/>
        <v>39130.5</v>
      </c>
      <c r="N120" s="39">
        <f t="shared" si="44"/>
        <v>40044</v>
      </c>
      <c r="O120" s="39">
        <f>SUM(C120:N120)</f>
        <v>420237</v>
      </c>
    </row>
    <row r="121" spans="1:21" x14ac:dyDescent="0.2">
      <c r="A121" s="7"/>
      <c r="B121" s="36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7"/>
      <c r="Q121" s="7"/>
    </row>
    <row r="122" spans="1:21" x14ac:dyDescent="0.2">
      <c r="A122" s="7"/>
      <c r="B122" s="31" t="s">
        <v>13</v>
      </c>
      <c r="C122" s="39">
        <f>SUM(C116:C120)</f>
        <v>65800</v>
      </c>
      <c r="D122" s="39">
        <f t="shared" ref="D122:N122" si="45">SUM(D116:D120)</f>
        <v>51700</v>
      </c>
      <c r="E122" s="39">
        <f t="shared" si="45"/>
        <v>42054</v>
      </c>
      <c r="F122" s="39">
        <f t="shared" si="45"/>
        <v>32372</v>
      </c>
      <c r="G122" s="39">
        <f t="shared" si="45"/>
        <v>24499</v>
      </c>
      <c r="H122" s="39">
        <f t="shared" si="45"/>
        <v>9506</v>
      </c>
      <c r="I122" s="39">
        <f t="shared" si="45"/>
        <v>1513</v>
      </c>
      <c r="J122" s="39">
        <f t="shared" si="45"/>
        <v>-11146.666666666701</v>
      </c>
      <c r="K122" s="39">
        <f t="shared" si="45"/>
        <v>-25159.666666666701</v>
      </c>
      <c r="L122" s="39">
        <f t="shared" si="45"/>
        <v>-35332.666666666701</v>
      </c>
      <c r="M122" s="39">
        <f t="shared" si="45"/>
        <v>-45505.666666666701</v>
      </c>
      <c r="N122" s="39">
        <f t="shared" si="45"/>
        <v>-55678.666666666686</v>
      </c>
      <c r="O122" s="39">
        <f>SUM(C122:N122)</f>
        <v>54620.666666666555</v>
      </c>
      <c r="P122" s="7"/>
      <c r="Q122" s="7"/>
    </row>
    <row r="123" spans="1:21" x14ac:dyDescent="0.2">
      <c r="A123" s="7"/>
      <c r="B123" s="37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7"/>
      <c r="Q123" s="7"/>
    </row>
    <row r="124" spans="1:21" x14ac:dyDescent="0.2">
      <c r="A124" s="7"/>
      <c r="B124" s="37" t="s">
        <v>14</v>
      </c>
      <c r="C124" s="39">
        <v>8563</v>
      </c>
      <c r="D124" s="39">
        <v>7563</v>
      </c>
      <c r="E124" s="39">
        <v>6563</v>
      </c>
      <c r="F124" s="39">
        <v>5563</v>
      </c>
      <c r="G124" s="39">
        <v>7563</v>
      </c>
      <c r="H124" s="39">
        <v>5963</v>
      </c>
      <c r="I124" s="39">
        <v>5562.99999999999</v>
      </c>
      <c r="J124" s="39">
        <v>5162.99999999999</v>
      </c>
      <c r="K124" s="39">
        <v>4762.99999999999</v>
      </c>
      <c r="L124" s="39">
        <v>4362.99999999999</v>
      </c>
      <c r="M124" s="39">
        <v>3962.99999999999</v>
      </c>
      <c r="N124" s="39">
        <v>3562.99999999999</v>
      </c>
      <c r="O124" s="39">
        <f>SUM(C124:N124)</f>
        <v>69155.999999999942</v>
      </c>
      <c r="P124" s="9"/>
      <c r="Q124" s="9"/>
      <c r="R124" s="10"/>
      <c r="S124" s="10"/>
      <c r="T124" s="10"/>
      <c r="U124" s="10"/>
    </row>
    <row r="125" spans="1:21" x14ac:dyDescent="0.2">
      <c r="A125" s="7"/>
      <c r="B125" s="37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7"/>
      <c r="Q125" s="7"/>
    </row>
    <row r="126" spans="1:21" x14ac:dyDescent="0.2">
      <c r="A126" s="7"/>
      <c r="B126" s="31" t="s">
        <v>15</v>
      </c>
      <c r="C126" s="39">
        <f>C122-C124</f>
        <v>57237</v>
      </c>
      <c r="D126" s="39">
        <f t="shared" ref="D126:O126" si="46">D122-D124</f>
        <v>44137</v>
      </c>
      <c r="E126" s="39">
        <f t="shared" si="46"/>
        <v>35491</v>
      </c>
      <c r="F126" s="39">
        <f t="shared" si="46"/>
        <v>26809</v>
      </c>
      <c r="G126" s="39">
        <f t="shared" si="46"/>
        <v>16936</v>
      </c>
      <c r="H126" s="39">
        <f t="shared" si="46"/>
        <v>3543</v>
      </c>
      <c r="I126" s="39">
        <f t="shared" si="46"/>
        <v>-4049.99999999999</v>
      </c>
      <c r="J126" s="39">
        <f t="shared" si="46"/>
        <v>-16309.66666666669</v>
      </c>
      <c r="K126" s="39">
        <f t="shared" si="46"/>
        <v>-29922.66666666669</v>
      </c>
      <c r="L126" s="39">
        <f t="shared" si="46"/>
        <v>-39695.666666666693</v>
      </c>
      <c r="M126" s="39">
        <f t="shared" si="46"/>
        <v>-49468.666666666693</v>
      </c>
      <c r="N126" s="39">
        <f t="shared" si="46"/>
        <v>-59241.666666666679</v>
      </c>
      <c r="O126" s="39">
        <f t="shared" si="46"/>
        <v>-14535.333333333387</v>
      </c>
      <c r="P126" s="7"/>
      <c r="Q126" s="7"/>
    </row>
    <row r="127" spans="1:21" x14ac:dyDescent="0.2">
      <c r="A127" s="7"/>
      <c r="B127" s="31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7"/>
      <c r="Q127" s="7"/>
    </row>
    <row r="128" spans="1:21" x14ac:dyDescent="0.2">
      <c r="A128" s="7"/>
      <c r="B128" s="37" t="s">
        <v>16</v>
      </c>
      <c r="C128" s="39">
        <f>C126</f>
        <v>57237</v>
      </c>
      <c r="D128" s="39">
        <f>+C128+D126</f>
        <v>101374</v>
      </c>
      <c r="E128" s="39">
        <f>+D128+E126</f>
        <v>136865</v>
      </c>
      <c r="F128" s="39">
        <f t="shared" ref="F128:O128" si="47">+E128+F126</f>
        <v>163674</v>
      </c>
      <c r="G128" s="39">
        <f t="shared" si="47"/>
        <v>180610</v>
      </c>
      <c r="H128" s="39">
        <f t="shared" si="47"/>
        <v>184153</v>
      </c>
      <c r="I128" s="39">
        <f t="shared" si="47"/>
        <v>180103</v>
      </c>
      <c r="J128" s="39">
        <f t="shared" si="47"/>
        <v>163793.33333333331</v>
      </c>
      <c r="K128" s="39">
        <f t="shared" si="47"/>
        <v>133870.66666666663</v>
      </c>
      <c r="L128" s="39">
        <f t="shared" si="47"/>
        <v>94174.999999999942</v>
      </c>
      <c r="M128" s="39">
        <f t="shared" si="47"/>
        <v>44706.333333333248</v>
      </c>
      <c r="N128" s="39">
        <f t="shared" si="47"/>
        <v>-14535.33333333343</v>
      </c>
      <c r="O128" s="39">
        <f t="shared" si="47"/>
        <v>-29070.666666666817</v>
      </c>
      <c r="P128" s="7"/>
      <c r="Q128" s="7"/>
    </row>
    <row r="129" spans="1:17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1" spans="1:17" ht="15" x14ac:dyDescent="0.2">
      <c r="B131" s="47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9"/>
    </row>
  </sheetData>
  <mergeCells count="1">
    <mergeCell ref="B131:O131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colBreaks count="1" manualBreakCount="1">
    <brk id="1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pageSetUpPr autoPageBreaks="0" fitToPage="1"/>
  </sheetPr>
  <dimension ref="A1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1" spans="1:17" ht="18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B2:R35"/>
  <sheetViews>
    <sheetView showGridLines="0" showRowColHeaders="0" zoomScaleNormal="100" workbookViewId="0"/>
  </sheetViews>
  <sheetFormatPr defaultRowHeight="12.75" x14ac:dyDescent="0.2"/>
  <cols>
    <col min="1" max="16384" width="9.140625" style="38"/>
  </cols>
  <sheetData>
    <row r="2" spans="2:2" x14ac:dyDescent="0.2"/>
    <row r="35" spans="2:18" ht="27" customHeight="1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</sheetData>
  <mergeCells count="1">
    <mergeCell ref="B35:R3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6E97DDB-0A2D-44E5-AE38-DF9E585268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DashBoard</vt:lpstr>
      <vt:lpstr>Data Entry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  <vt:lpstr>Chart 19</vt:lpstr>
      <vt:lpstr>Chart 20</vt:lpstr>
      <vt:lpstr>Chart 21</vt:lpstr>
      <vt:lpstr>Chart 22</vt:lpstr>
      <vt:lpstr>Chart 23</vt:lpstr>
      <vt:lpstr>Chart 24</vt:lpstr>
      <vt:lpstr>'Chart 1'!Print_Area</vt:lpstr>
      <vt:lpstr>'Chart 10'!Print_Area</vt:lpstr>
      <vt:lpstr>'Chart 11'!Print_Area</vt:lpstr>
      <vt:lpstr>'Chart 12'!Print_Area</vt:lpstr>
      <vt:lpstr>'Chart 13'!Print_Area</vt:lpstr>
      <vt:lpstr>'Chart 14'!Print_Area</vt:lpstr>
      <vt:lpstr>'Chart 15'!Print_Area</vt:lpstr>
      <vt:lpstr>'Chart 16'!Print_Area</vt:lpstr>
      <vt:lpstr>'Chart 17'!Print_Area</vt:lpstr>
      <vt:lpstr>'Chart 18'!Print_Area</vt:lpstr>
      <vt:lpstr>'Chart 19'!Print_Area</vt:lpstr>
      <vt:lpstr>'Chart 2'!Print_Area</vt:lpstr>
      <vt:lpstr>'Chart 20'!Print_Area</vt:lpstr>
      <vt:lpstr>'Chart 21'!Print_Area</vt:lpstr>
      <vt:lpstr>'Chart 22'!Print_Area</vt:lpstr>
      <vt:lpstr>'Chart 23'!Print_Area</vt:lpstr>
      <vt:lpstr>'Chart 24'!Print_Area</vt:lpstr>
      <vt:lpstr>'Chart 3'!Print_Area</vt:lpstr>
      <vt:lpstr>'Chart 4'!Print_Area</vt:lpstr>
      <vt:lpstr>'Chart 5'!Print_Area</vt:lpstr>
      <vt:lpstr>'Chart 6'!Print_Area</vt:lpstr>
      <vt:lpstr>'Chart 7'!Print_Area</vt:lpstr>
      <vt:lpstr>'Chart 8'!Print_Area</vt:lpstr>
      <vt:lpstr>'Chart 9'!Print_Area</vt:lpstr>
      <vt:lpstr>DashBoard!Print_Area</vt:lpstr>
      <vt:lpstr>'Data Entry'!Print_Area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Kenan Çılman</dc:creator>
  <cp:keywords/>
  <dc:description/>
  <cp:lastModifiedBy>Kenan Çılman</cp:lastModifiedBy>
  <dcterms:created xsi:type="dcterms:W3CDTF">2014-10-25T20:56:19Z</dcterms:created>
  <dcterms:modified xsi:type="dcterms:W3CDTF">2014-10-25T20:56:20Z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TC019155349991</vt:lpwstr>
  </property>
</Properties>
</file>